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155" windowHeight="10920"/>
  </bookViews>
  <sheets>
    <sheet name="READ ME" sheetId="8" r:id="rId1"/>
    <sheet name="Capital_Gains_Calculations" sheetId="7" r:id="rId2"/>
    <sheet name="Surtaxable Income" sheetId="10" r:id="rId3"/>
    <sheet name="Table 2" sheetId="1" r:id="rId4"/>
    <sheet name="Table 3" sheetId="3" r:id="rId5"/>
    <sheet name="Exemptions&amp;Dep_Credits" sheetId="5" r:id="rId6"/>
    <sheet name="Dividends" sheetId="6" r:id="rId7"/>
    <sheet name="FOR RATS" sheetId="9" r:id="rId8"/>
  </sheets>
  <calcPr calcId="145621"/>
</workbook>
</file>

<file path=xl/calcChain.xml><?xml version="1.0" encoding="utf-8"?>
<calcChain xmlns="http://schemas.openxmlformats.org/spreadsheetml/2006/main">
  <c r="G121" i="10" l="1"/>
  <c r="G125" i="10"/>
  <c r="G126" i="10"/>
  <c r="G129" i="10"/>
  <c r="G133" i="10"/>
  <c r="G134" i="10"/>
  <c r="G137" i="10"/>
  <c r="Z167" i="10"/>
  <c r="Z175" i="10"/>
  <c r="Z120" i="10"/>
  <c r="Z122" i="10"/>
  <c r="Z123" i="10"/>
  <c r="Z127" i="10"/>
  <c r="Z128" i="10"/>
  <c r="Z130" i="10"/>
  <c r="Z131" i="10"/>
  <c r="Z135" i="10"/>
  <c r="Z136" i="10"/>
  <c r="Z119" i="10"/>
  <c r="X120" i="10"/>
  <c r="X124" i="10"/>
  <c r="X125" i="10"/>
  <c r="X128" i="10"/>
  <c r="X132" i="10"/>
  <c r="X133" i="10"/>
  <c r="X136" i="10"/>
  <c r="Y119" i="10"/>
  <c r="Y120" i="10"/>
  <c r="Y121" i="10"/>
  <c r="Z121" i="10" s="1"/>
  <c r="Y122" i="10"/>
  <c r="Y123" i="10"/>
  <c r="Y124" i="10"/>
  <c r="Z124" i="10" s="1"/>
  <c r="Y125" i="10"/>
  <c r="Z125" i="10" s="1"/>
  <c r="Y126" i="10"/>
  <c r="Z126" i="10" s="1"/>
  <c r="Y127" i="10"/>
  <c r="Y128" i="10"/>
  <c r="Y129" i="10"/>
  <c r="Z129" i="10" s="1"/>
  <c r="Y130" i="10"/>
  <c r="Y131" i="10"/>
  <c r="Y132" i="10"/>
  <c r="Z132" i="10" s="1"/>
  <c r="Y133" i="10"/>
  <c r="Z133" i="10" s="1"/>
  <c r="Y134" i="10"/>
  <c r="Z134" i="10" s="1"/>
  <c r="Y135" i="10"/>
  <c r="Y136" i="10"/>
  <c r="Y137" i="10"/>
  <c r="Z137" i="10" s="1"/>
  <c r="W120" i="10"/>
  <c r="W121" i="10"/>
  <c r="X121" i="10" s="1"/>
  <c r="W122" i="10"/>
  <c r="X122" i="10" s="1"/>
  <c r="W123" i="10"/>
  <c r="X123" i="10" s="1"/>
  <c r="W124" i="10"/>
  <c r="W125" i="10"/>
  <c r="W126" i="10"/>
  <c r="X126" i="10" s="1"/>
  <c r="W127" i="10"/>
  <c r="X127" i="10" s="1"/>
  <c r="W128" i="10"/>
  <c r="W129" i="10"/>
  <c r="X129" i="10" s="1"/>
  <c r="W130" i="10"/>
  <c r="X130" i="10" s="1"/>
  <c r="W131" i="10"/>
  <c r="X131" i="10" s="1"/>
  <c r="W132" i="10"/>
  <c r="W133" i="10"/>
  <c r="W134" i="10"/>
  <c r="X134" i="10" s="1"/>
  <c r="W135" i="10"/>
  <c r="X135" i="10" s="1"/>
  <c r="W136" i="10"/>
  <c r="W137" i="10"/>
  <c r="X137" i="10" s="1"/>
  <c r="W119" i="10"/>
  <c r="X119" i="10" s="1"/>
  <c r="C20" i="9"/>
  <c r="C21" i="9"/>
  <c r="C22" i="9"/>
  <c r="C23" i="9"/>
  <c r="C24" i="9"/>
  <c r="C25" i="9"/>
  <c r="C26" i="9"/>
  <c r="C27" i="9"/>
  <c r="C28" i="9"/>
  <c r="C29" i="9"/>
  <c r="C38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20" i="9"/>
  <c r="B130" i="7"/>
  <c r="B129" i="7"/>
  <c r="B128" i="7"/>
  <c r="B127" i="7"/>
  <c r="B126" i="7"/>
  <c r="B125" i="7"/>
  <c r="B124" i="7"/>
  <c r="B123" i="7"/>
  <c r="B108" i="7"/>
  <c r="B107" i="7"/>
  <c r="B106" i="7"/>
  <c r="B105" i="7"/>
  <c r="B104" i="7"/>
  <c r="B103" i="7"/>
  <c r="B102" i="7"/>
  <c r="B101" i="7"/>
  <c r="E153" i="9"/>
  <c r="F153" i="9"/>
  <c r="G153" i="9"/>
  <c r="H153" i="9"/>
  <c r="I153" i="9"/>
  <c r="J153" i="9"/>
  <c r="K153" i="9"/>
  <c r="L153" i="9"/>
  <c r="M153" i="9"/>
  <c r="N153" i="9"/>
  <c r="O153" i="9"/>
  <c r="P153" i="9"/>
  <c r="Q153" i="9"/>
  <c r="R153" i="9"/>
  <c r="S153" i="9"/>
  <c r="T153" i="9"/>
  <c r="U153" i="9"/>
  <c r="V153" i="9"/>
  <c r="W153" i="9"/>
  <c r="X153" i="9"/>
  <c r="Y153" i="9"/>
  <c r="Z153" i="9"/>
  <c r="AA153" i="9"/>
  <c r="D153" i="9"/>
  <c r="E134" i="9"/>
  <c r="F134" i="9"/>
  <c r="G134" i="9"/>
  <c r="H134" i="9"/>
  <c r="I134" i="9"/>
  <c r="J134" i="9"/>
  <c r="K134" i="9"/>
  <c r="L134" i="9"/>
  <c r="M134" i="9"/>
  <c r="N134" i="9"/>
  <c r="O134" i="9"/>
  <c r="P134" i="9"/>
  <c r="Q134" i="9"/>
  <c r="R134" i="9"/>
  <c r="S134" i="9"/>
  <c r="T134" i="9"/>
  <c r="U134" i="9"/>
  <c r="V134" i="9"/>
  <c r="W134" i="9"/>
  <c r="X134" i="9"/>
  <c r="Y134" i="9"/>
  <c r="Z134" i="9"/>
  <c r="AA134" i="9"/>
  <c r="E135" i="9"/>
  <c r="F135" i="9"/>
  <c r="G135" i="9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E136" i="9"/>
  <c r="F136" i="9"/>
  <c r="G136" i="9"/>
  <c r="H136" i="9"/>
  <c r="I136" i="9"/>
  <c r="J136" i="9"/>
  <c r="K136" i="9"/>
  <c r="L136" i="9"/>
  <c r="M136" i="9"/>
  <c r="N136" i="9"/>
  <c r="O136" i="9"/>
  <c r="P136" i="9"/>
  <c r="Q136" i="9"/>
  <c r="R136" i="9"/>
  <c r="S136" i="9"/>
  <c r="T136" i="9"/>
  <c r="U136" i="9"/>
  <c r="V136" i="9"/>
  <c r="W136" i="9"/>
  <c r="X136" i="9"/>
  <c r="Y136" i="9"/>
  <c r="Z136" i="9"/>
  <c r="AA136" i="9"/>
  <c r="E137" i="9"/>
  <c r="F137" i="9"/>
  <c r="G137" i="9"/>
  <c r="H137" i="9"/>
  <c r="I137" i="9"/>
  <c r="J137" i="9"/>
  <c r="K137" i="9"/>
  <c r="L137" i="9"/>
  <c r="M137" i="9"/>
  <c r="N137" i="9"/>
  <c r="O137" i="9"/>
  <c r="P137" i="9"/>
  <c r="Q137" i="9"/>
  <c r="R137" i="9"/>
  <c r="S137" i="9"/>
  <c r="T137" i="9"/>
  <c r="U137" i="9"/>
  <c r="V137" i="9"/>
  <c r="W137" i="9"/>
  <c r="X137" i="9"/>
  <c r="Y137" i="9"/>
  <c r="Z137" i="9"/>
  <c r="AA137" i="9"/>
  <c r="E138" i="9"/>
  <c r="F138" i="9"/>
  <c r="G138" i="9"/>
  <c r="H138" i="9"/>
  <c r="I138" i="9"/>
  <c r="J138" i="9"/>
  <c r="K138" i="9"/>
  <c r="L138" i="9"/>
  <c r="M138" i="9"/>
  <c r="N138" i="9"/>
  <c r="O138" i="9"/>
  <c r="P138" i="9"/>
  <c r="Q138" i="9"/>
  <c r="R138" i="9"/>
  <c r="S138" i="9"/>
  <c r="T138" i="9"/>
  <c r="U138" i="9"/>
  <c r="V138" i="9"/>
  <c r="W138" i="9"/>
  <c r="X138" i="9"/>
  <c r="Y138" i="9"/>
  <c r="Z138" i="9"/>
  <c r="AA138" i="9"/>
  <c r="E139" i="9"/>
  <c r="F139" i="9"/>
  <c r="G139" i="9"/>
  <c r="H139" i="9"/>
  <c r="I139" i="9"/>
  <c r="J139" i="9"/>
  <c r="K139" i="9"/>
  <c r="L139" i="9"/>
  <c r="M139" i="9"/>
  <c r="N139" i="9"/>
  <c r="O139" i="9"/>
  <c r="P139" i="9"/>
  <c r="Q139" i="9"/>
  <c r="R139" i="9"/>
  <c r="S139" i="9"/>
  <c r="T139" i="9"/>
  <c r="U139" i="9"/>
  <c r="V139" i="9"/>
  <c r="W139" i="9"/>
  <c r="X139" i="9"/>
  <c r="Y139" i="9"/>
  <c r="Z139" i="9"/>
  <c r="AA139" i="9"/>
  <c r="E140" i="9"/>
  <c r="F140" i="9"/>
  <c r="G140" i="9"/>
  <c r="H140" i="9"/>
  <c r="I140" i="9"/>
  <c r="J140" i="9"/>
  <c r="K140" i="9"/>
  <c r="L140" i="9"/>
  <c r="M140" i="9"/>
  <c r="N140" i="9"/>
  <c r="O140" i="9"/>
  <c r="P140" i="9"/>
  <c r="Q140" i="9"/>
  <c r="R140" i="9"/>
  <c r="S140" i="9"/>
  <c r="T140" i="9"/>
  <c r="U140" i="9"/>
  <c r="V140" i="9"/>
  <c r="W140" i="9"/>
  <c r="X140" i="9"/>
  <c r="Y140" i="9"/>
  <c r="Z140" i="9"/>
  <c r="AA140" i="9"/>
  <c r="E141" i="9"/>
  <c r="F141" i="9"/>
  <c r="G141" i="9"/>
  <c r="H141" i="9"/>
  <c r="I141" i="9"/>
  <c r="J141" i="9"/>
  <c r="K141" i="9"/>
  <c r="L141" i="9"/>
  <c r="M141" i="9"/>
  <c r="N141" i="9"/>
  <c r="O141" i="9"/>
  <c r="P141" i="9"/>
  <c r="Q141" i="9"/>
  <c r="R141" i="9"/>
  <c r="S141" i="9"/>
  <c r="T141" i="9"/>
  <c r="U141" i="9"/>
  <c r="V141" i="9"/>
  <c r="W141" i="9"/>
  <c r="X141" i="9"/>
  <c r="Y141" i="9"/>
  <c r="Z141" i="9"/>
  <c r="AA141" i="9"/>
  <c r="E142" i="9"/>
  <c r="F142" i="9"/>
  <c r="G142" i="9"/>
  <c r="H142" i="9"/>
  <c r="I142" i="9"/>
  <c r="J142" i="9"/>
  <c r="K142" i="9"/>
  <c r="L142" i="9"/>
  <c r="M142" i="9"/>
  <c r="N142" i="9"/>
  <c r="O142" i="9"/>
  <c r="P142" i="9"/>
  <c r="Q142" i="9"/>
  <c r="R142" i="9"/>
  <c r="S142" i="9"/>
  <c r="T142" i="9"/>
  <c r="U142" i="9"/>
  <c r="V142" i="9"/>
  <c r="W142" i="9"/>
  <c r="X142" i="9"/>
  <c r="Y142" i="9"/>
  <c r="Z142" i="9"/>
  <c r="AA142" i="9"/>
  <c r="E143" i="9"/>
  <c r="F143" i="9"/>
  <c r="G143" i="9"/>
  <c r="H143" i="9"/>
  <c r="I143" i="9"/>
  <c r="J143" i="9"/>
  <c r="K143" i="9"/>
  <c r="L143" i="9"/>
  <c r="M143" i="9"/>
  <c r="N143" i="9"/>
  <c r="O143" i="9"/>
  <c r="P143" i="9"/>
  <c r="Q143" i="9"/>
  <c r="R143" i="9"/>
  <c r="S143" i="9"/>
  <c r="T143" i="9"/>
  <c r="U143" i="9"/>
  <c r="V143" i="9"/>
  <c r="W143" i="9"/>
  <c r="X143" i="9"/>
  <c r="Y143" i="9"/>
  <c r="Z143" i="9"/>
  <c r="AA143" i="9"/>
  <c r="E144" i="9"/>
  <c r="F144" i="9"/>
  <c r="G144" i="9"/>
  <c r="H144" i="9"/>
  <c r="I144" i="9"/>
  <c r="J144" i="9"/>
  <c r="K144" i="9"/>
  <c r="L144" i="9"/>
  <c r="M144" i="9"/>
  <c r="N144" i="9"/>
  <c r="O144" i="9"/>
  <c r="P144" i="9"/>
  <c r="Q144" i="9"/>
  <c r="R144" i="9"/>
  <c r="S144" i="9"/>
  <c r="T144" i="9"/>
  <c r="U144" i="9"/>
  <c r="V144" i="9"/>
  <c r="W144" i="9"/>
  <c r="X144" i="9"/>
  <c r="Y144" i="9"/>
  <c r="Z144" i="9"/>
  <c r="AA144" i="9"/>
  <c r="E145" i="9"/>
  <c r="F145" i="9"/>
  <c r="G145" i="9"/>
  <c r="H145" i="9"/>
  <c r="I145" i="9"/>
  <c r="J145" i="9"/>
  <c r="K145" i="9"/>
  <c r="L145" i="9"/>
  <c r="M145" i="9"/>
  <c r="N145" i="9"/>
  <c r="O145" i="9"/>
  <c r="P145" i="9"/>
  <c r="Q145" i="9"/>
  <c r="R145" i="9"/>
  <c r="S145" i="9"/>
  <c r="T145" i="9"/>
  <c r="U145" i="9"/>
  <c r="V145" i="9"/>
  <c r="W145" i="9"/>
  <c r="X145" i="9"/>
  <c r="Y145" i="9"/>
  <c r="Z145" i="9"/>
  <c r="AA145" i="9"/>
  <c r="E146" i="9"/>
  <c r="F146" i="9"/>
  <c r="G146" i="9"/>
  <c r="H146" i="9"/>
  <c r="I146" i="9"/>
  <c r="J146" i="9"/>
  <c r="K146" i="9"/>
  <c r="L146" i="9"/>
  <c r="M146" i="9"/>
  <c r="N146" i="9"/>
  <c r="O146" i="9"/>
  <c r="P146" i="9"/>
  <c r="Q146" i="9"/>
  <c r="R146" i="9"/>
  <c r="S146" i="9"/>
  <c r="T146" i="9"/>
  <c r="U146" i="9"/>
  <c r="V146" i="9"/>
  <c r="W146" i="9"/>
  <c r="X146" i="9"/>
  <c r="Y146" i="9"/>
  <c r="Z146" i="9"/>
  <c r="AA146" i="9"/>
  <c r="E147" i="9"/>
  <c r="F147" i="9"/>
  <c r="G147" i="9"/>
  <c r="H147" i="9"/>
  <c r="I147" i="9"/>
  <c r="J147" i="9"/>
  <c r="K147" i="9"/>
  <c r="L147" i="9"/>
  <c r="M147" i="9"/>
  <c r="N147" i="9"/>
  <c r="O147" i="9"/>
  <c r="P147" i="9"/>
  <c r="Q147" i="9"/>
  <c r="R147" i="9"/>
  <c r="S147" i="9"/>
  <c r="T147" i="9"/>
  <c r="U147" i="9"/>
  <c r="V147" i="9"/>
  <c r="W147" i="9"/>
  <c r="X147" i="9"/>
  <c r="Y147" i="9"/>
  <c r="Z147" i="9"/>
  <c r="AA147" i="9"/>
  <c r="E148" i="9"/>
  <c r="F148" i="9"/>
  <c r="G148" i="9"/>
  <c r="H148" i="9"/>
  <c r="I148" i="9"/>
  <c r="J148" i="9"/>
  <c r="K148" i="9"/>
  <c r="L148" i="9"/>
  <c r="M148" i="9"/>
  <c r="N148" i="9"/>
  <c r="O148" i="9"/>
  <c r="P148" i="9"/>
  <c r="Q148" i="9"/>
  <c r="R148" i="9"/>
  <c r="S148" i="9"/>
  <c r="T148" i="9"/>
  <c r="U148" i="9"/>
  <c r="V148" i="9"/>
  <c r="W148" i="9"/>
  <c r="X148" i="9"/>
  <c r="Y148" i="9"/>
  <c r="Z148" i="9"/>
  <c r="AA148" i="9"/>
  <c r="E149" i="9"/>
  <c r="F149" i="9"/>
  <c r="G149" i="9"/>
  <c r="H149" i="9"/>
  <c r="I149" i="9"/>
  <c r="J149" i="9"/>
  <c r="K149" i="9"/>
  <c r="L149" i="9"/>
  <c r="M149" i="9"/>
  <c r="N149" i="9"/>
  <c r="O149" i="9"/>
  <c r="P149" i="9"/>
  <c r="Q149" i="9"/>
  <c r="R149" i="9"/>
  <c r="S149" i="9"/>
  <c r="T149" i="9"/>
  <c r="U149" i="9"/>
  <c r="V149" i="9"/>
  <c r="W149" i="9"/>
  <c r="X149" i="9"/>
  <c r="Y149" i="9"/>
  <c r="Z149" i="9"/>
  <c r="AA149" i="9"/>
  <c r="E150" i="9"/>
  <c r="F150" i="9"/>
  <c r="G150" i="9"/>
  <c r="H150" i="9"/>
  <c r="I150" i="9"/>
  <c r="J150" i="9"/>
  <c r="K150" i="9"/>
  <c r="L150" i="9"/>
  <c r="M150" i="9"/>
  <c r="N150" i="9"/>
  <c r="O150" i="9"/>
  <c r="P150" i="9"/>
  <c r="Q150" i="9"/>
  <c r="R150" i="9"/>
  <c r="S150" i="9"/>
  <c r="T150" i="9"/>
  <c r="U150" i="9"/>
  <c r="V150" i="9"/>
  <c r="W150" i="9"/>
  <c r="X150" i="9"/>
  <c r="Y150" i="9"/>
  <c r="Z150" i="9"/>
  <c r="AA150" i="9"/>
  <c r="E151" i="9"/>
  <c r="F151" i="9"/>
  <c r="G151" i="9"/>
  <c r="H151" i="9"/>
  <c r="I151" i="9"/>
  <c r="J151" i="9"/>
  <c r="K151" i="9"/>
  <c r="L151" i="9"/>
  <c r="M151" i="9"/>
  <c r="N151" i="9"/>
  <c r="O151" i="9"/>
  <c r="P151" i="9"/>
  <c r="Q151" i="9"/>
  <c r="R151" i="9"/>
  <c r="S151" i="9"/>
  <c r="T151" i="9"/>
  <c r="U151" i="9"/>
  <c r="V151" i="9"/>
  <c r="W151" i="9"/>
  <c r="X151" i="9"/>
  <c r="Y151" i="9"/>
  <c r="Z151" i="9"/>
  <c r="AA151" i="9"/>
  <c r="E152" i="9"/>
  <c r="F152" i="9"/>
  <c r="G152" i="9"/>
  <c r="H152" i="9"/>
  <c r="I152" i="9"/>
  <c r="J152" i="9"/>
  <c r="K152" i="9"/>
  <c r="L152" i="9"/>
  <c r="M152" i="9"/>
  <c r="N152" i="9"/>
  <c r="O152" i="9"/>
  <c r="P152" i="9"/>
  <c r="Q152" i="9"/>
  <c r="R152" i="9"/>
  <c r="S152" i="9"/>
  <c r="T152" i="9"/>
  <c r="U152" i="9"/>
  <c r="V152" i="9"/>
  <c r="W152" i="9"/>
  <c r="X152" i="9"/>
  <c r="Y152" i="9"/>
  <c r="Z152" i="9"/>
  <c r="AA152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34" i="9"/>
  <c r="B1" i="9"/>
  <c r="C1" i="9"/>
  <c r="D1" i="9"/>
  <c r="E1" i="9"/>
  <c r="F1" i="9"/>
  <c r="G1" i="9"/>
  <c r="H1" i="9"/>
  <c r="I1" i="9"/>
  <c r="J1" i="9"/>
  <c r="K1" i="9"/>
  <c r="L1" i="9"/>
  <c r="M1" i="9"/>
  <c r="N1" i="9"/>
  <c r="O1" i="9"/>
  <c r="P1" i="9"/>
  <c r="Q1" i="9"/>
  <c r="R1" i="9"/>
  <c r="S1" i="9"/>
  <c r="T1" i="9"/>
  <c r="U1" i="9"/>
  <c r="V1" i="9"/>
  <c r="W1" i="9"/>
  <c r="X1" i="9"/>
  <c r="Y1" i="9"/>
  <c r="Z1" i="9"/>
  <c r="AA1" i="9"/>
  <c r="B2" i="9"/>
  <c r="C2" i="9"/>
  <c r="D2" i="9"/>
  <c r="E2" i="9"/>
  <c r="F2" i="9"/>
  <c r="G2" i="9"/>
  <c r="H2" i="9"/>
  <c r="I2" i="9"/>
  <c r="J2" i="9"/>
  <c r="K2" i="9"/>
  <c r="L2" i="9"/>
  <c r="M2" i="9"/>
  <c r="N2" i="9"/>
  <c r="O2" i="9"/>
  <c r="P2" i="9"/>
  <c r="Q2" i="9"/>
  <c r="R2" i="9"/>
  <c r="S2" i="9"/>
  <c r="T2" i="9"/>
  <c r="U2" i="9"/>
  <c r="V2" i="9"/>
  <c r="W2" i="9"/>
  <c r="X2" i="9"/>
  <c r="Y2" i="9"/>
  <c r="Z2" i="9"/>
  <c r="AA2" i="9"/>
  <c r="B3" i="9"/>
  <c r="C3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B4" i="9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B5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B6" i="9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B7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B8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B9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B10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B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B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B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B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B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B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B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B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B19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D34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D37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D38" i="9"/>
  <c r="E38" i="9"/>
  <c r="F38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U118" i="10"/>
  <c r="U120" i="10"/>
  <c r="U121" i="10"/>
  <c r="U122" i="10"/>
  <c r="U123" i="10"/>
  <c r="U124" i="10"/>
  <c r="U125" i="10"/>
  <c r="U126" i="10"/>
  <c r="U127" i="10"/>
  <c r="U128" i="10"/>
  <c r="U129" i="10"/>
  <c r="U130" i="10"/>
  <c r="U131" i="10"/>
  <c r="U132" i="10"/>
  <c r="U133" i="10"/>
  <c r="U134" i="10"/>
  <c r="U135" i="10"/>
  <c r="U136" i="10"/>
  <c r="U137" i="10"/>
  <c r="U119" i="10"/>
  <c r="S120" i="10"/>
  <c r="T120" i="10" s="1"/>
  <c r="S121" i="10"/>
  <c r="T121" i="10" s="1"/>
  <c r="S122" i="10"/>
  <c r="T122" i="10" s="1"/>
  <c r="S123" i="10"/>
  <c r="T123" i="10" s="1"/>
  <c r="S124" i="10"/>
  <c r="T124" i="10" s="1"/>
  <c r="S125" i="10"/>
  <c r="T125" i="10" s="1"/>
  <c r="S126" i="10"/>
  <c r="T126" i="10" s="1"/>
  <c r="S127" i="10"/>
  <c r="T127" i="10" s="1"/>
  <c r="S128" i="10"/>
  <c r="T128" i="10" s="1"/>
  <c r="S129" i="10"/>
  <c r="T129" i="10" s="1"/>
  <c r="S130" i="10"/>
  <c r="T130" i="10" s="1"/>
  <c r="S131" i="10"/>
  <c r="T131" i="10" s="1"/>
  <c r="S132" i="10"/>
  <c r="T132" i="10" s="1"/>
  <c r="S133" i="10"/>
  <c r="T133" i="10" s="1"/>
  <c r="S134" i="10"/>
  <c r="T134" i="10" s="1"/>
  <c r="S135" i="10"/>
  <c r="T135" i="10" s="1"/>
  <c r="S136" i="10"/>
  <c r="T136" i="10" s="1"/>
  <c r="S137" i="10"/>
  <c r="T137" i="10" s="1"/>
  <c r="S119" i="10"/>
  <c r="T119" i="10" s="1"/>
  <c r="W75" i="10"/>
  <c r="X75" i="10"/>
  <c r="Y75" i="10"/>
  <c r="Z75" i="10"/>
  <c r="W76" i="10"/>
  <c r="X76" i="10"/>
  <c r="Y76" i="10"/>
  <c r="Z76" i="10"/>
  <c r="W77" i="10"/>
  <c r="X77" i="10"/>
  <c r="Y77" i="10"/>
  <c r="Z77" i="10"/>
  <c r="W78" i="10"/>
  <c r="X78" i="10"/>
  <c r="Y78" i="10"/>
  <c r="Z78" i="10"/>
  <c r="W79" i="10"/>
  <c r="X79" i="10"/>
  <c r="Y79" i="10"/>
  <c r="Z79" i="10"/>
  <c r="W80" i="10"/>
  <c r="X80" i="10"/>
  <c r="Y80" i="10"/>
  <c r="Z80" i="10"/>
  <c r="W81" i="10"/>
  <c r="X81" i="10"/>
  <c r="Y81" i="10"/>
  <c r="Z81" i="10"/>
  <c r="W82" i="10"/>
  <c r="X82" i="10"/>
  <c r="Y82" i="10"/>
  <c r="Z82" i="10"/>
  <c r="W83" i="10"/>
  <c r="X83" i="10"/>
  <c r="Y83" i="10"/>
  <c r="Z83" i="10"/>
  <c r="W84" i="10"/>
  <c r="X84" i="10"/>
  <c r="Y84" i="10"/>
  <c r="Z84" i="10"/>
  <c r="W85" i="10"/>
  <c r="X85" i="10"/>
  <c r="Y85" i="10"/>
  <c r="Z85" i="10"/>
  <c r="W86" i="10"/>
  <c r="X86" i="10"/>
  <c r="Y86" i="10"/>
  <c r="Z86" i="10"/>
  <c r="W87" i="10"/>
  <c r="X87" i="10"/>
  <c r="Y87" i="10"/>
  <c r="Z87" i="10"/>
  <c r="W88" i="10"/>
  <c r="X88" i="10"/>
  <c r="Y88" i="10"/>
  <c r="Z88" i="10"/>
  <c r="W89" i="10"/>
  <c r="X89" i="10"/>
  <c r="Y89" i="10"/>
  <c r="Z89" i="10"/>
  <c r="W90" i="10"/>
  <c r="X90" i="10"/>
  <c r="Y90" i="10"/>
  <c r="Z90" i="10"/>
  <c r="W91" i="10"/>
  <c r="X91" i="10"/>
  <c r="Y91" i="10"/>
  <c r="Z91" i="10"/>
  <c r="W92" i="10"/>
  <c r="X92" i="10"/>
  <c r="Y92" i="10"/>
  <c r="Z92" i="10"/>
  <c r="Z74" i="10"/>
  <c r="Y74" i="10"/>
  <c r="X74" i="10"/>
  <c r="W74" i="10"/>
  <c r="B91" i="10"/>
  <c r="B90" i="10"/>
  <c r="B89" i="10"/>
  <c r="B88" i="10"/>
  <c r="B87" i="10"/>
  <c r="B86" i="10"/>
  <c r="B85" i="10"/>
  <c r="B84" i="10"/>
  <c r="B86" i="7"/>
  <c r="B85" i="7"/>
  <c r="B84" i="7"/>
  <c r="B83" i="7"/>
  <c r="B82" i="7"/>
  <c r="B81" i="7"/>
  <c r="B80" i="7"/>
  <c r="B79" i="7"/>
  <c r="C49" i="7"/>
  <c r="C114" i="7" s="1"/>
  <c r="D49" i="7"/>
  <c r="E49" i="7"/>
  <c r="F40" i="9" s="1"/>
  <c r="F49" i="7"/>
  <c r="C50" i="7"/>
  <c r="C115" i="7" s="1"/>
  <c r="D50" i="7"/>
  <c r="E50" i="7"/>
  <c r="F41" i="9" s="1"/>
  <c r="F50" i="7"/>
  <c r="C51" i="7"/>
  <c r="C116" i="7" s="1"/>
  <c r="D51" i="7"/>
  <c r="E51" i="7"/>
  <c r="E116" i="7" s="1"/>
  <c r="F51" i="7"/>
  <c r="C52" i="7"/>
  <c r="C117" i="7" s="1"/>
  <c r="D52" i="7"/>
  <c r="D117" i="7" s="1"/>
  <c r="E52" i="7"/>
  <c r="E117" i="7" s="1"/>
  <c r="F52" i="7"/>
  <c r="F117" i="7" s="1"/>
  <c r="C53" i="7"/>
  <c r="C118" i="7" s="1"/>
  <c r="D53" i="7"/>
  <c r="D118" i="7" s="1"/>
  <c r="E53" i="7"/>
  <c r="E118" i="7" s="1"/>
  <c r="F53" i="7"/>
  <c r="F118" i="7" s="1"/>
  <c r="C54" i="7"/>
  <c r="C119" i="7" s="1"/>
  <c r="D54" i="7"/>
  <c r="D119" i="7" s="1"/>
  <c r="E54" i="7"/>
  <c r="E119" i="7" s="1"/>
  <c r="F54" i="7"/>
  <c r="F119" i="7" s="1"/>
  <c r="C55" i="7"/>
  <c r="C120" i="7" s="1"/>
  <c r="D55" i="7"/>
  <c r="D120" i="7" s="1"/>
  <c r="E55" i="7"/>
  <c r="E120" i="7" s="1"/>
  <c r="F55" i="7"/>
  <c r="F120" i="7" s="1"/>
  <c r="C56" i="7"/>
  <c r="C121" i="7" s="1"/>
  <c r="D56" i="7"/>
  <c r="D121" i="7" s="1"/>
  <c r="E56" i="7"/>
  <c r="E121" i="7" s="1"/>
  <c r="F56" i="7"/>
  <c r="F121" i="7" s="1"/>
  <c r="C57" i="7"/>
  <c r="C122" i="7" s="1"/>
  <c r="D57" i="7"/>
  <c r="D122" i="7" s="1"/>
  <c r="E57" i="7"/>
  <c r="E122" i="7" s="1"/>
  <c r="F57" i="7"/>
  <c r="F122" i="7" s="1"/>
  <c r="C58" i="7"/>
  <c r="C123" i="7" s="1"/>
  <c r="D58" i="7"/>
  <c r="D123" i="7" s="1"/>
  <c r="E58" i="7"/>
  <c r="E123" i="7" s="1"/>
  <c r="F58" i="7"/>
  <c r="F123" i="7" s="1"/>
  <c r="C59" i="7"/>
  <c r="C124" i="7" s="1"/>
  <c r="D59" i="7"/>
  <c r="D124" i="7" s="1"/>
  <c r="E59" i="7"/>
  <c r="E124" i="7" s="1"/>
  <c r="F59" i="7"/>
  <c r="F124" i="7" s="1"/>
  <c r="C60" i="7"/>
  <c r="C125" i="7" s="1"/>
  <c r="D60" i="7"/>
  <c r="D125" i="7" s="1"/>
  <c r="E60" i="7"/>
  <c r="E125" i="7" s="1"/>
  <c r="F60" i="7"/>
  <c r="F125" i="7" s="1"/>
  <c r="C61" i="7"/>
  <c r="C126" i="7" s="1"/>
  <c r="D61" i="7"/>
  <c r="D126" i="7" s="1"/>
  <c r="E61" i="7"/>
  <c r="E126" i="7" s="1"/>
  <c r="F61" i="7"/>
  <c r="F126" i="7" s="1"/>
  <c r="C62" i="7"/>
  <c r="C127" i="7" s="1"/>
  <c r="D62" i="7"/>
  <c r="D127" i="7" s="1"/>
  <c r="E62" i="7"/>
  <c r="E127" i="7" s="1"/>
  <c r="F62" i="7"/>
  <c r="F127" i="7" s="1"/>
  <c r="C63" i="7"/>
  <c r="C128" i="7" s="1"/>
  <c r="D63" i="7"/>
  <c r="D128" i="7" s="1"/>
  <c r="E63" i="7"/>
  <c r="E128" i="7" s="1"/>
  <c r="F63" i="7"/>
  <c r="F128" i="7" s="1"/>
  <c r="C64" i="7"/>
  <c r="C129" i="7" s="1"/>
  <c r="D64" i="7"/>
  <c r="D129" i="7" s="1"/>
  <c r="E64" i="7"/>
  <c r="E129" i="7" s="1"/>
  <c r="F64" i="7"/>
  <c r="F129" i="7" s="1"/>
  <c r="C65" i="7"/>
  <c r="C130" i="7" s="1"/>
  <c r="D65" i="7"/>
  <c r="D130" i="7" s="1"/>
  <c r="E65" i="7"/>
  <c r="E130" i="7" s="1"/>
  <c r="F65" i="7"/>
  <c r="F130" i="7" s="1"/>
  <c r="C66" i="7"/>
  <c r="C131" i="7" s="1"/>
  <c r="D66" i="7"/>
  <c r="D131" i="7" s="1"/>
  <c r="E66" i="7"/>
  <c r="E131" i="7" s="1"/>
  <c r="F66" i="7"/>
  <c r="F131" i="7" s="1"/>
  <c r="D48" i="7"/>
  <c r="E48" i="7"/>
  <c r="F48" i="7"/>
  <c r="C48" i="7"/>
  <c r="C113" i="7" s="1"/>
  <c r="B65" i="7"/>
  <c r="B64" i="7"/>
  <c r="B63" i="7"/>
  <c r="B62" i="7"/>
  <c r="B61" i="7"/>
  <c r="B60" i="7"/>
  <c r="B59" i="7"/>
  <c r="B58" i="7"/>
  <c r="W53" i="10"/>
  <c r="X53" i="10"/>
  <c r="Y53" i="10"/>
  <c r="Z53" i="10"/>
  <c r="W54" i="10"/>
  <c r="X54" i="10"/>
  <c r="Y54" i="10"/>
  <c r="Z54" i="10"/>
  <c r="W55" i="10"/>
  <c r="X55" i="10"/>
  <c r="Y55" i="10"/>
  <c r="Z55" i="10"/>
  <c r="W56" i="10"/>
  <c r="X56" i="10"/>
  <c r="Y56" i="10"/>
  <c r="Z56" i="10"/>
  <c r="W57" i="10"/>
  <c r="X57" i="10"/>
  <c r="Y57" i="10"/>
  <c r="Z57" i="10"/>
  <c r="W58" i="10"/>
  <c r="X58" i="10"/>
  <c r="Y58" i="10"/>
  <c r="Z58" i="10"/>
  <c r="W59" i="10"/>
  <c r="X59" i="10"/>
  <c r="Y59" i="10"/>
  <c r="Z59" i="10"/>
  <c r="W60" i="10"/>
  <c r="X60" i="10"/>
  <c r="Y60" i="10"/>
  <c r="Z60" i="10"/>
  <c r="W61" i="10"/>
  <c r="X61" i="10"/>
  <c r="Y61" i="10"/>
  <c r="Z61" i="10"/>
  <c r="W62" i="10"/>
  <c r="X62" i="10"/>
  <c r="Y62" i="10"/>
  <c r="Z62" i="10"/>
  <c r="W63" i="10"/>
  <c r="X63" i="10"/>
  <c r="Y63" i="10"/>
  <c r="Z63" i="10"/>
  <c r="W64" i="10"/>
  <c r="X64" i="10"/>
  <c r="Y64" i="10"/>
  <c r="Z64" i="10"/>
  <c r="W65" i="10"/>
  <c r="X65" i="10"/>
  <c r="Y65" i="10"/>
  <c r="Z65" i="10"/>
  <c r="W66" i="10"/>
  <c r="X66" i="10"/>
  <c r="Y66" i="10"/>
  <c r="Z66" i="10"/>
  <c r="W67" i="10"/>
  <c r="X67" i="10"/>
  <c r="Y67" i="10"/>
  <c r="Z67" i="10"/>
  <c r="W68" i="10"/>
  <c r="X68" i="10"/>
  <c r="Y68" i="10"/>
  <c r="Z68" i="10"/>
  <c r="W69" i="10"/>
  <c r="X69" i="10"/>
  <c r="Y69" i="10"/>
  <c r="Z69" i="10"/>
  <c r="W70" i="10"/>
  <c r="X70" i="10"/>
  <c r="Y70" i="10"/>
  <c r="Z70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G60" i="10"/>
  <c r="H60" i="10"/>
  <c r="I60" i="10"/>
  <c r="J60" i="10"/>
  <c r="K60" i="10"/>
  <c r="L60" i="10"/>
  <c r="M60" i="10"/>
  <c r="N60" i="10"/>
  <c r="O60" i="10"/>
  <c r="P60" i="10"/>
  <c r="Q60" i="10"/>
  <c r="R60" i="10"/>
  <c r="G61" i="10"/>
  <c r="H61" i="10"/>
  <c r="I61" i="10"/>
  <c r="J61" i="10"/>
  <c r="K61" i="10"/>
  <c r="L61" i="10"/>
  <c r="M61" i="10"/>
  <c r="N61" i="10"/>
  <c r="O61" i="10"/>
  <c r="P61" i="10"/>
  <c r="Q61" i="10"/>
  <c r="R61" i="10"/>
  <c r="G62" i="10"/>
  <c r="H62" i="10"/>
  <c r="I62" i="10"/>
  <c r="J62" i="10"/>
  <c r="K62" i="10"/>
  <c r="L62" i="10"/>
  <c r="M62" i="10"/>
  <c r="N62" i="10"/>
  <c r="O62" i="10"/>
  <c r="P62" i="10"/>
  <c r="Q62" i="10"/>
  <c r="R62" i="10"/>
  <c r="G63" i="10"/>
  <c r="H63" i="10"/>
  <c r="I63" i="10"/>
  <c r="J63" i="10"/>
  <c r="K63" i="10"/>
  <c r="L63" i="10"/>
  <c r="M63" i="10"/>
  <c r="N63" i="10"/>
  <c r="O63" i="10"/>
  <c r="P63" i="10"/>
  <c r="Q63" i="10"/>
  <c r="R63" i="10"/>
  <c r="G64" i="10"/>
  <c r="H64" i="10"/>
  <c r="I64" i="10"/>
  <c r="J64" i="10"/>
  <c r="K64" i="10"/>
  <c r="L64" i="10"/>
  <c r="M64" i="10"/>
  <c r="N64" i="10"/>
  <c r="O64" i="10"/>
  <c r="P64" i="10"/>
  <c r="Q64" i="10"/>
  <c r="R64" i="10"/>
  <c r="G65" i="10"/>
  <c r="H65" i="10"/>
  <c r="I65" i="10"/>
  <c r="J65" i="10"/>
  <c r="K65" i="10"/>
  <c r="L65" i="10"/>
  <c r="M65" i="10"/>
  <c r="N65" i="10"/>
  <c r="O65" i="10"/>
  <c r="P65" i="10"/>
  <c r="Q65" i="10"/>
  <c r="R65" i="10"/>
  <c r="G66" i="10"/>
  <c r="H66" i="10"/>
  <c r="I66" i="10"/>
  <c r="J66" i="10"/>
  <c r="K66" i="10"/>
  <c r="L66" i="10"/>
  <c r="M66" i="10"/>
  <c r="N66" i="10"/>
  <c r="O66" i="10"/>
  <c r="P66" i="10"/>
  <c r="Q66" i="10"/>
  <c r="R66" i="10"/>
  <c r="G67" i="10"/>
  <c r="H67" i="10"/>
  <c r="I67" i="10"/>
  <c r="J67" i="10"/>
  <c r="K67" i="10"/>
  <c r="L67" i="10"/>
  <c r="M67" i="10"/>
  <c r="N67" i="10"/>
  <c r="O67" i="10"/>
  <c r="P67" i="10"/>
  <c r="Q67" i="10"/>
  <c r="R67" i="10"/>
  <c r="G68" i="10"/>
  <c r="H68" i="10"/>
  <c r="I68" i="10"/>
  <c r="J68" i="10"/>
  <c r="K68" i="10"/>
  <c r="L68" i="10"/>
  <c r="M68" i="10"/>
  <c r="N68" i="10"/>
  <c r="O68" i="10"/>
  <c r="P68" i="10"/>
  <c r="Q68" i="10"/>
  <c r="R68" i="10"/>
  <c r="G69" i="10"/>
  <c r="H69" i="10"/>
  <c r="I69" i="10"/>
  <c r="J69" i="10"/>
  <c r="K69" i="10"/>
  <c r="L69" i="10"/>
  <c r="M69" i="10"/>
  <c r="N69" i="10"/>
  <c r="O69" i="10"/>
  <c r="P69" i="10"/>
  <c r="Q69" i="10"/>
  <c r="R69" i="10"/>
  <c r="G70" i="10"/>
  <c r="H70" i="10"/>
  <c r="I70" i="10"/>
  <c r="J70" i="10"/>
  <c r="K70" i="10"/>
  <c r="L70" i="10"/>
  <c r="M70" i="10"/>
  <c r="N70" i="10"/>
  <c r="O70" i="10"/>
  <c r="P70" i="10"/>
  <c r="Q70" i="10"/>
  <c r="R70" i="10"/>
  <c r="Z52" i="10"/>
  <c r="Y52" i="10"/>
  <c r="X52" i="10"/>
  <c r="W52" i="10"/>
  <c r="R52" i="10"/>
  <c r="Q52" i="10"/>
  <c r="P52" i="10"/>
  <c r="O52" i="10"/>
  <c r="N52" i="10"/>
  <c r="M52" i="10"/>
  <c r="L52" i="10"/>
  <c r="K52" i="10"/>
  <c r="J52" i="10"/>
  <c r="I52" i="10"/>
  <c r="H52" i="10"/>
  <c r="G52" i="10"/>
  <c r="T30" i="10"/>
  <c r="U30" i="10"/>
  <c r="V30" i="10"/>
  <c r="W30" i="10"/>
  <c r="X30" i="10"/>
  <c r="Y30" i="10"/>
  <c r="Z30" i="10"/>
  <c r="T31" i="10"/>
  <c r="U31" i="10"/>
  <c r="V31" i="10"/>
  <c r="W31" i="10"/>
  <c r="X31" i="10"/>
  <c r="Y31" i="10"/>
  <c r="Z31" i="10"/>
  <c r="T32" i="10"/>
  <c r="U32" i="10"/>
  <c r="V32" i="10"/>
  <c r="W32" i="10"/>
  <c r="X32" i="10"/>
  <c r="Y32" i="10"/>
  <c r="Z32" i="10"/>
  <c r="T33" i="10"/>
  <c r="U33" i="10"/>
  <c r="V33" i="10"/>
  <c r="W33" i="10"/>
  <c r="X33" i="10"/>
  <c r="Y33" i="10"/>
  <c r="Z33" i="10"/>
  <c r="T34" i="10"/>
  <c r="U34" i="10"/>
  <c r="V34" i="10"/>
  <c r="W34" i="10"/>
  <c r="X34" i="10"/>
  <c r="Y34" i="10"/>
  <c r="Z34" i="10"/>
  <c r="T35" i="10"/>
  <c r="U35" i="10"/>
  <c r="V35" i="10"/>
  <c r="W35" i="10"/>
  <c r="X35" i="10"/>
  <c r="Y35" i="10"/>
  <c r="Z35" i="10"/>
  <c r="T36" i="10"/>
  <c r="U36" i="10"/>
  <c r="V36" i="10"/>
  <c r="W36" i="10"/>
  <c r="X36" i="10"/>
  <c r="Y36" i="10"/>
  <c r="Z36" i="10"/>
  <c r="T37" i="10"/>
  <c r="U37" i="10"/>
  <c r="V37" i="10"/>
  <c r="W37" i="10"/>
  <c r="X37" i="10"/>
  <c r="Y37" i="10"/>
  <c r="Z37" i="10"/>
  <c r="T38" i="10"/>
  <c r="U38" i="10"/>
  <c r="V38" i="10"/>
  <c r="W38" i="10"/>
  <c r="X38" i="10"/>
  <c r="Y38" i="10"/>
  <c r="Z38" i="10"/>
  <c r="T39" i="10"/>
  <c r="U39" i="10"/>
  <c r="V39" i="10"/>
  <c r="W39" i="10"/>
  <c r="X39" i="10"/>
  <c r="Y39" i="10"/>
  <c r="Z39" i="10"/>
  <c r="T40" i="10"/>
  <c r="U40" i="10"/>
  <c r="V40" i="10"/>
  <c r="W40" i="10"/>
  <c r="X40" i="10"/>
  <c r="Y40" i="10"/>
  <c r="Z40" i="10"/>
  <c r="T41" i="10"/>
  <c r="U41" i="10"/>
  <c r="V41" i="10"/>
  <c r="W41" i="10"/>
  <c r="X41" i="10"/>
  <c r="Y41" i="10"/>
  <c r="Z41" i="10"/>
  <c r="T42" i="10"/>
  <c r="U42" i="10"/>
  <c r="V42" i="10"/>
  <c r="W42" i="10"/>
  <c r="X42" i="10"/>
  <c r="Y42" i="10"/>
  <c r="Z42" i="10"/>
  <c r="T43" i="10"/>
  <c r="U43" i="10"/>
  <c r="V43" i="10"/>
  <c r="W43" i="10"/>
  <c r="X43" i="10"/>
  <c r="Y43" i="10"/>
  <c r="Z43" i="10"/>
  <c r="T44" i="10"/>
  <c r="U44" i="10"/>
  <c r="V44" i="10"/>
  <c r="W44" i="10"/>
  <c r="X44" i="10"/>
  <c r="Y44" i="10"/>
  <c r="Z44" i="10"/>
  <c r="T45" i="10"/>
  <c r="U45" i="10"/>
  <c r="V45" i="10"/>
  <c r="W45" i="10"/>
  <c r="X45" i="10"/>
  <c r="Y45" i="10"/>
  <c r="Z45" i="10"/>
  <c r="T46" i="10"/>
  <c r="U46" i="10"/>
  <c r="V46" i="10"/>
  <c r="W46" i="10"/>
  <c r="X46" i="10"/>
  <c r="Y46" i="10"/>
  <c r="Z46" i="10"/>
  <c r="T47" i="10"/>
  <c r="U47" i="10"/>
  <c r="V47" i="10"/>
  <c r="W47" i="10"/>
  <c r="X47" i="10"/>
  <c r="Y47" i="10"/>
  <c r="Z47" i="10"/>
  <c r="T48" i="10"/>
  <c r="U48" i="10"/>
  <c r="V48" i="10"/>
  <c r="W48" i="10"/>
  <c r="X48" i="10"/>
  <c r="Y48" i="10"/>
  <c r="Z48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30" i="10"/>
  <c r="D8" i="10"/>
  <c r="D96" i="10" s="1"/>
  <c r="E77" i="9" s="1"/>
  <c r="E8" i="10"/>
  <c r="E96" i="10" s="1"/>
  <c r="F77" i="9" s="1"/>
  <c r="F8" i="10"/>
  <c r="F96" i="10" s="1"/>
  <c r="G77" i="9" s="1"/>
  <c r="G8" i="10"/>
  <c r="G96" i="10" s="1"/>
  <c r="H77" i="9" s="1"/>
  <c r="H8" i="10"/>
  <c r="H96" i="10" s="1"/>
  <c r="I77" i="9" s="1"/>
  <c r="I8" i="10"/>
  <c r="G119" i="10" s="1"/>
  <c r="J8" i="10"/>
  <c r="K8" i="10"/>
  <c r="L8" i="10"/>
  <c r="L96" i="10" s="1"/>
  <c r="M77" i="9" s="1"/>
  <c r="M8" i="10"/>
  <c r="M96" i="10" s="1"/>
  <c r="N77" i="9" s="1"/>
  <c r="N8" i="10"/>
  <c r="O8" i="10"/>
  <c r="O96" i="10" s="1"/>
  <c r="P77" i="9" s="1"/>
  <c r="P8" i="10"/>
  <c r="P96" i="10" s="1"/>
  <c r="Q77" i="9" s="1"/>
  <c r="Q8" i="10"/>
  <c r="Q96" i="10" s="1"/>
  <c r="R77" i="9" s="1"/>
  <c r="R8" i="10"/>
  <c r="S8" i="10"/>
  <c r="S96" i="10" s="1"/>
  <c r="T77" i="9" s="1"/>
  <c r="T8" i="10"/>
  <c r="T96" i="10" s="1"/>
  <c r="U77" i="9" s="1"/>
  <c r="U8" i="10"/>
  <c r="U96" i="10" s="1"/>
  <c r="V77" i="9" s="1"/>
  <c r="V8" i="10"/>
  <c r="V96" i="10" s="1"/>
  <c r="W77" i="9" s="1"/>
  <c r="W8" i="10"/>
  <c r="W96" i="10" s="1"/>
  <c r="X77" i="9" s="1"/>
  <c r="X8" i="10"/>
  <c r="X96" i="10" s="1"/>
  <c r="Y77" i="9" s="1"/>
  <c r="Y8" i="10"/>
  <c r="Z8" i="10"/>
  <c r="D9" i="10"/>
  <c r="D97" i="10" s="1"/>
  <c r="E9" i="10"/>
  <c r="E97" i="10" s="1"/>
  <c r="F9" i="10"/>
  <c r="F97" i="10" s="1"/>
  <c r="G9" i="10"/>
  <c r="H9" i="10"/>
  <c r="I9" i="10"/>
  <c r="G120" i="10" s="1"/>
  <c r="J9" i="10"/>
  <c r="K9" i="10"/>
  <c r="L9" i="10"/>
  <c r="M9" i="10"/>
  <c r="M97" i="10" s="1"/>
  <c r="N9" i="10"/>
  <c r="N97" i="10" s="1"/>
  <c r="O9" i="10"/>
  <c r="P9" i="10"/>
  <c r="Q9" i="10"/>
  <c r="Q97" i="10" s="1"/>
  <c r="R9" i="10"/>
  <c r="S9" i="10"/>
  <c r="S97" i="10" s="1"/>
  <c r="T9" i="10"/>
  <c r="T97" i="10" s="1"/>
  <c r="U9" i="10"/>
  <c r="U97" i="10" s="1"/>
  <c r="V9" i="10"/>
  <c r="V97" i="10" s="1"/>
  <c r="W9" i="10"/>
  <c r="X9" i="10"/>
  <c r="Y9" i="10"/>
  <c r="Y97" i="10" s="1"/>
  <c r="Z9" i="10"/>
  <c r="D10" i="10"/>
  <c r="D98" i="10" s="1"/>
  <c r="E10" i="10"/>
  <c r="E98" i="10" s="1"/>
  <c r="F10" i="10"/>
  <c r="F98" i="10" s="1"/>
  <c r="G10" i="10"/>
  <c r="H10" i="10"/>
  <c r="H98" i="10" s="1"/>
  <c r="I10" i="10"/>
  <c r="I98" i="10" s="1"/>
  <c r="J10" i="10"/>
  <c r="J98" i="10" s="1"/>
  <c r="K10" i="10"/>
  <c r="L10" i="10"/>
  <c r="M10" i="10"/>
  <c r="M98" i="10" s="1"/>
  <c r="N10" i="10"/>
  <c r="O10" i="10"/>
  <c r="P10" i="10"/>
  <c r="P98" i="10" s="1"/>
  <c r="Q10" i="10"/>
  <c r="Q98" i="10" s="1"/>
  <c r="R10" i="10"/>
  <c r="R98" i="10" s="1"/>
  <c r="S10" i="10"/>
  <c r="S98" i="10" s="1"/>
  <c r="T10" i="10"/>
  <c r="T98" i="10" s="1"/>
  <c r="U10" i="10"/>
  <c r="U98" i="10" s="1"/>
  <c r="V10" i="10"/>
  <c r="V98" i="10" s="1"/>
  <c r="W10" i="10"/>
  <c r="X10" i="10"/>
  <c r="X98" i="10" s="1"/>
  <c r="Y10" i="10"/>
  <c r="Y98" i="10" s="1"/>
  <c r="Z10" i="10"/>
  <c r="Z98" i="10" s="1"/>
  <c r="Z165" i="10" s="1"/>
  <c r="D11" i="10"/>
  <c r="D99" i="10" s="1"/>
  <c r="E11" i="10"/>
  <c r="E99" i="10" s="1"/>
  <c r="F11" i="10"/>
  <c r="F99" i="10" s="1"/>
  <c r="G11" i="10"/>
  <c r="G99" i="10" s="1"/>
  <c r="H11" i="10"/>
  <c r="H99" i="10" s="1"/>
  <c r="I11" i="10"/>
  <c r="I99" i="10" s="1"/>
  <c r="I144" i="10" s="1"/>
  <c r="J99" i="9" s="1"/>
  <c r="J11" i="10"/>
  <c r="J99" i="10" s="1"/>
  <c r="K11" i="10"/>
  <c r="K99" i="10" s="1"/>
  <c r="L11" i="10"/>
  <c r="L99" i="10" s="1"/>
  <c r="M11" i="10"/>
  <c r="M99" i="10" s="1"/>
  <c r="N11" i="10"/>
  <c r="N99" i="10" s="1"/>
  <c r="O11" i="10"/>
  <c r="O99" i="10" s="1"/>
  <c r="P11" i="10"/>
  <c r="P99" i="10" s="1"/>
  <c r="Q11" i="10"/>
  <c r="Q99" i="10" s="1"/>
  <c r="R11" i="10"/>
  <c r="R99" i="10" s="1"/>
  <c r="S11" i="10"/>
  <c r="S99" i="10" s="1"/>
  <c r="T11" i="10"/>
  <c r="T99" i="10" s="1"/>
  <c r="U11" i="10"/>
  <c r="U99" i="10" s="1"/>
  <c r="V11" i="10"/>
  <c r="V99" i="10" s="1"/>
  <c r="W11" i="10"/>
  <c r="W99" i="10" s="1"/>
  <c r="X11" i="10"/>
  <c r="X99" i="10" s="1"/>
  <c r="Y11" i="10"/>
  <c r="Y99" i="10" s="1"/>
  <c r="Z11" i="10"/>
  <c r="D12" i="10"/>
  <c r="D100" i="10" s="1"/>
  <c r="E12" i="10"/>
  <c r="E100" i="10" s="1"/>
  <c r="F12" i="10"/>
  <c r="F100" i="10" s="1"/>
  <c r="G12" i="10"/>
  <c r="H12" i="10"/>
  <c r="H100" i="10" s="1"/>
  <c r="I12" i="10"/>
  <c r="I100" i="10" s="1"/>
  <c r="J12" i="10"/>
  <c r="J100" i="10" s="1"/>
  <c r="K12" i="10"/>
  <c r="K100" i="10" s="1"/>
  <c r="L12" i="10"/>
  <c r="L100" i="10" s="1"/>
  <c r="M12" i="10"/>
  <c r="M100" i="10" s="1"/>
  <c r="N12" i="10"/>
  <c r="O12" i="10"/>
  <c r="P12" i="10"/>
  <c r="P100" i="10" s="1"/>
  <c r="Q12" i="10"/>
  <c r="Q100" i="10" s="1"/>
  <c r="R12" i="10"/>
  <c r="R100" i="10" s="1"/>
  <c r="S12" i="10"/>
  <c r="S100" i="10" s="1"/>
  <c r="T12" i="10"/>
  <c r="T100" i="10" s="1"/>
  <c r="U12" i="10"/>
  <c r="U100" i="10" s="1"/>
  <c r="V12" i="10"/>
  <c r="V100" i="10" s="1"/>
  <c r="W12" i="10"/>
  <c r="X12" i="10"/>
  <c r="X100" i="10" s="1"/>
  <c r="Y12" i="10"/>
  <c r="Y100" i="10" s="1"/>
  <c r="Z81" i="9" s="1"/>
  <c r="Z12" i="10"/>
  <c r="Z100" i="10" s="1"/>
  <c r="AA81" i="9" s="1"/>
  <c r="D13" i="10"/>
  <c r="D101" i="10" s="1"/>
  <c r="E82" i="9" s="1"/>
  <c r="E13" i="10"/>
  <c r="E101" i="10" s="1"/>
  <c r="F82" i="9" s="1"/>
  <c r="F13" i="10"/>
  <c r="F101" i="10" s="1"/>
  <c r="G82" i="9" s="1"/>
  <c r="G13" i="10"/>
  <c r="H13" i="10"/>
  <c r="I13" i="10"/>
  <c r="G124" i="10" s="1"/>
  <c r="J13" i="10"/>
  <c r="J101" i="10" s="1"/>
  <c r="K82" i="9" s="1"/>
  <c r="K13" i="10"/>
  <c r="L13" i="10"/>
  <c r="L101" i="10" s="1"/>
  <c r="M82" i="9" s="1"/>
  <c r="M13" i="10"/>
  <c r="M101" i="10" s="1"/>
  <c r="N82" i="9" s="1"/>
  <c r="N13" i="10"/>
  <c r="N101" i="10" s="1"/>
  <c r="O82" i="9" s="1"/>
  <c r="O13" i="10"/>
  <c r="P13" i="10"/>
  <c r="Q13" i="10"/>
  <c r="Q101" i="10" s="1"/>
  <c r="R82" i="9" s="1"/>
  <c r="R13" i="10"/>
  <c r="R101" i="10" s="1"/>
  <c r="S82" i="9" s="1"/>
  <c r="S13" i="10"/>
  <c r="T13" i="10"/>
  <c r="T101" i="10" s="1"/>
  <c r="U82" i="9" s="1"/>
  <c r="U13" i="10"/>
  <c r="U101" i="10" s="1"/>
  <c r="V82" i="9" s="1"/>
  <c r="V13" i="10"/>
  <c r="V101" i="10" s="1"/>
  <c r="W82" i="9" s="1"/>
  <c r="W13" i="10"/>
  <c r="X13" i="10"/>
  <c r="Y13" i="10"/>
  <c r="Y101" i="10" s="1"/>
  <c r="Z82" i="9" s="1"/>
  <c r="Z13" i="10"/>
  <c r="D14" i="10"/>
  <c r="D102" i="10" s="1"/>
  <c r="E83" i="9" s="1"/>
  <c r="E14" i="10"/>
  <c r="E102" i="10" s="1"/>
  <c r="F83" i="9" s="1"/>
  <c r="F14" i="10"/>
  <c r="F102" i="10" s="1"/>
  <c r="G83" i="9" s="1"/>
  <c r="G14" i="10"/>
  <c r="H14" i="10"/>
  <c r="H102" i="10" s="1"/>
  <c r="I83" i="9" s="1"/>
  <c r="I14" i="10"/>
  <c r="I102" i="10" s="1"/>
  <c r="J83" i="9" s="1"/>
  <c r="J14" i="10"/>
  <c r="J102" i="10" s="1"/>
  <c r="K83" i="9" s="1"/>
  <c r="K14" i="10"/>
  <c r="K102" i="10" s="1"/>
  <c r="L83" i="9" s="1"/>
  <c r="L14" i="10"/>
  <c r="M14" i="10"/>
  <c r="M102" i="10" s="1"/>
  <c r="N83" i="9" s="1"/>
  <c r="N14" i="10"/>
  <c r="N102" i="10" s="1"/>
  <c r="O83" i="9" s="1"/>
  <c r="O14" i="10"/>
  <c r="P14" i="10"/>
  <c r="P102" i="10" s="1"/>
  <c r="Q83" i="9" s="1"/>
  <c r="Q14" i="10"/>
  <c r="Q102" i="10" s="1"/>
  <c r="R83" i="9" s="1"/>
  <c r="R14" i="10"/>
  <c r="R102" i="10" s="1"/>
  <c r="S83" i="9" s="1"/>
  <c r="S14" i="10"/>
  <c r="S102" i="10" s="1"/>
  <c r="T83" i="9" s="1"/>
  <c r="T14" i="10"/>
  <c r="T102" i="10" s="1"/>
  <c r="U83" i="9" s="1"/>
  <c r="U14" i="10"/>
  <c r="U102" i="10" s="1"/>
  <c r="V83" i="9" s="1"/>
  <c r="V14" i="10"/>
  <c r="V102" i="10" s="1"/>
  <c r="W83" i="9" s="1"/>
  <c r="W14" i="10"/>
  <c r="X14" i="10"/>
  <c r="X102" i="10" s="1"/>
  <c r="Y83" i="9" s="1"/>
  <c r="Y14" i="10"/>
  <c r="Y102" i="10" s="1"/>
  <c r="Z83" i="9" s="1"/>
  <c r="Z14" i="10"/>
  <c r="Z102" i="10" s="1"/>
  <c r="AA83" i="9" s="1"/>
  <c r="D15" i="10"/>
  <c r="D103" i="10" s="1"/>
  <c r="E84" i="9" s="1"/>
  <c r="E15" i="10"/>
  <c r="E103" i="10" s="1"/>
  <c r="F84" i="9" s="1"/>
  <c r="F15" i="10"/>
  <c r="F103" i="10" s="1"/>
  <c r="G84" i="9" s="1"/>
  <c r="G15" i="10"/>
  <c r="G103" i="10" s="1"/>
  <c r="H84" i="9" s="1"/>
  <c r="H15" i="10"/>
  <c r="I15" i="10"/>
  <c r="I103" i="10" s="1"/>
  <c r="J84" i="9" s="1"/>
  <c r="J15" i="10"/>
  <c r="K15" i="10"/>
  <c r="L15" i="10"/>
  <c r="L103" i="10" s="1"/>
  <c r="M84" i="9" s="1"/>
  <c r="M15" i="10"/>
  <c r="M103" i="10" s="1"/>
  <c r="N84" i="9" s="1"/>
  <c r="N15" i="10"/>
  <c r="N103" i="10" s="1"/>
  <c r="O84" i="9" s="1"/>
  <c r="O15" i="10"/>
  <c r="O103" i="10" s="1"/>
  <c r="P84" i="9" s="1"/>
  <c r="P15" i="10"/>
  <c r="Q15" i="10"/>
  <c r="Q103" i="10" s="1"/>
  <c r="R84" i="9" s="1"/>
  <c r="R15" i="10"/>
  <c r="S15" i="10"/>
  <c r="T15" i="10"/>
  <c r="T103" i="10" s="1"/>
  <c r="U84" i="9" s="1"/>
  <c r="U15" i="10"/>
  <c r="U103" i="10" s="1"/>
  <c r="V84" i="9" s="1"/>
  <c r="V15" i="10"/>
  <c r="V103" i="10" s="1"/>
  <c r="W15" i="10"/>
  <c r="W103" i="10" s="1"/>
  <c r="X84" i="9" s="1"/>
  <c r="X15" i="10"/>
  <c r="Y15" i="10"/>
  <c r="Y103" i="10" s="1"/>
  <c r="Z84" i="9" s="1"/>
  <c r="Z15" i="10"/>
  <c r="D16" i="10"/>
  <c r="D104" i="10" s="1"/>
  <c r="E85" i="9" s="1"/>
  <c r="E16" i="10"/>
  <c r="E104" i="10" s="1"/>
  <c r="F85" i="9" s="1"/>
  <c r="F16" i="10"/>
  <c r="F104" i="10" s="1"/>
  <c r="G85" i="9" s="1"/>
  <c r="G16" i="10"/>
  <c r="H16" i="10"/>
  <c r="H104" i="10" s="1"/>
  <c r="I85" i="9" s="1"/>
  <c r="I16" i="10"/>
  <c r="I104" i="10" s="1"/>
  <c r="J85" i="9" s="1"/>
  <c r="J16" i="10"/>
  <c r="J104" i="10" s="1"/>
  <c r="K85" i="9" s="1"/>
  <c r="K16" i="10"/>
  <c r="L16" i="10"/>
  <c r="M16" i="10"/>
  <c r="M104" i="10" s="1"/>
  <c r="N85" i="9" s="1"/>
  <c r="N16" i="10"/>
  <c r="O16" i="10"/>
  <c r="P16" i="10"/>
  <c r="P104" i="10" s="1"/>
  <c r="Q85" i="9" s="1"/>
  <c r="Q16" i="10"/>
  <c r="Q104" i="10" s="1"/>
  <c r="R85" i="9" s="1"/>
  <c r="R16" i="10"/>
  <c r="R104" i="10" s="1"/>
  <c r="S85" i="9" s="1"/>
  <c r="S16" i="10"/>
  <c r="T16" i="10"/>
  <c r="T104" i="10" s="1"/>
  <c r="U85" i="9" s="1"/>
  <c r="U16" i="10"/>
  <c r="U104" i="10" s="1"/>
  <c r="V85" i="9" s="1"/>
  <c r="V16" i="10"/>
  <c r="V104" i="10" s="1"/>
  <c r="W85" i="9" s="1"/>
  <c r="W16" i="10"/>
  <c r="X16" i="10"/>
  <c r="X104" i="10" s="1"/>
  <c r="Y85" i="9" s="1"/>
  <c r="Y16" i="10"/>
  <c r="Y104" i="10" s="1"/>
  <c r="Z85" i="9" s="1"/>
  <c r="Z16" i="10"/>
  <c r="Z104" i="10" s="1"/>
  <c r="AA85" i="9" s="1"/>
  <c r="D17" i="10"/>
  <c r="D105" i="10" s="1"/>
  <c r="E86" i="9" s="1"/>
  <c r="E17" i="10"/>
  <c r="E105" i="10" s="1"/>
  <c r="F86" i="9" s="1"/>
  <c r="F17" i="10"/>
  <c r="F105" i="10" s="1"/>
  <c r="G86" i="9" s="1"/>
  <c r="G17" i="10"/>
  <c r="H17" i="10"/>
  <c r="I17" i="10"/>
  <c r="G128" i="10" s="1"/>
  <c r="J17" i="10"/>
  <c r="K17" i="10"/>
  <c r="L17" i="10"/>
  <c r="L105" i="10" s="1"/>
  <c r="M86" i="9" s="1"/>
  <c r="M17" i="10"/>
  <c r="M105" i="10" s="1"/>
  <c r="N86" i="9" s="1"/>
  <c r="N17" i="10"/>
  <c r="N105" i="10" s="1"/>
  <c r="O86" i="9" s="1"/>
  <c r="O17" i="10"/>
  <c r="P17" i="10"/>
  <c r="Q17" i="10"/>
  <c r="Q105" i="10" s="1"/>
  <c r="R86" i="9" s="1"/>
  <c r="R17" i="10"/>
  <c r="S17" i="10"/>
  <c r="S105" i="10" s="1"/>
  <c r="T86" i="9" s="1"/>
  <c r="T17" i="10"/>
  <c r="T105" i="10" s="1"/>
  <c r="U86" i="9" s="1"/>
  <c r="U17" i="10"/>
  <c r="U105" i="10" s="1"/>
  <c r="V86" i="9" s="1"/>
  <c r="V17" i="10"/>
  <c r="V105" i="10" s="1"/>
  <c r="W86" i="9" s="1"/>
  <c r="W17" i="10"/>
  <c r="X17" i="10"/>
  <c r="Y17" i="10"/>
  <c r="Y105" i="10" s="1"/>
  <c r="Z86" i="9" s="1"/>
  <c r="Z17" i="10"/>
  <c r="D18" i="10"/>
  <c r="D106" i="10" s="1"/>
  <c r="E87" i="9" s="1"/>
  <c r="E18" i="10"/>
  <c r="E106" i="10" s="1"/>
  <c r="F87" i="9" s="1"/>
  <c r="F18" i="10"/>
  <c r="F106" i="10" s="1"/>
  <c r="G87" i="9" s="1"/>
  <c r="G18" i="10"/>
  <c r="H18" i="10"/>
  <c r="H106" i="10" s="1"/>
  <c r="I87" i="9" s="1"/>
  <c r="I18" i="10"/>
  <c r="I106" i="10" s="1"/>
  <c r="J87" i="9" s="1"/>
  <c r="J18" i="10"/>
  <c r="J106" i="10" s="1"/>
  <c r="K87" i="9" s="1"/>
  <c r="K18" i="10"/>
  <c r="L18" i="10"/>
  <c r="M18" i="10"/>
  <c r="M106" i="10" s="1"/>
  <c r="N87" i="9" s="1"/>
  <c r="N18" i="10"/>
  <c r="O18" i="10"/>
  <c r="P18" i="10"/>
  <c r="P106" i="10" s="1"/>
  <c r="Q87" i="9" s="1"/>
  <c r="Q18" i="10"/>
  <c r="Q106" i="10" s="1"/>
  <c r="R87" i="9" s="1"/>
  <c r="R18" i="10"/>
  <c r="R106" i="10" s="1"/>
  <c r="S87" i="9" s="1"/>
  <c r="S18" i="10"/>
  <c r="S106" i="10" s="1"/>
  <c r="T87" i="9" s="1"/>
  <c r="T18" i="10"/>
  <c r="T106" i="10" s="1"/>
  <c r="U87" i="9" s="1"/>
  <c r="U18" i="10"/>
  <c r="U106" i="10" s="1"/>
  <c r="V87" i="9" s="1"/>
  <c r="V18" i="10"/>
  <c r="V106" i="10" s="1"/>
  <c r="W87" i="9" s="1"/>
  <c r="W18" i="10"/>
  <c r="X18" i="10"/>
  <c r="X106" i="10" s="1"/>
  <c r="Y87" i="9" s="1"/>
  <c r="Y18" i="10"/>
  <c r="Y106" i="10" s="1"/>
  <c r="Z87" i="9" s="1"/>
  <c r="Z18" i="10"/>
  <c r="Z106" i="10" s="1"/>
  <c r="AA87" i="9" s="1"/>
  <c r="D19" i="10"/>
  <c r="D107" i="10" s="1"/>
  <c r="E88" i="9" s="1"/>
  <c r="E19" i="10"/>
  <c r="E107" i="10" s="1"/>
  <c r="F88" i="9" s="1"/>
  <c r="F19" i="10"/>
  <c r="F107" i="10" s="1"/>
  <c r="G88" i="9" s="1"/>
  <c r="G19" i="10"/>
  <c r="G107" i="10" s="1"/>
  <c r="H88" i="9" s="1"/>
  <c r="H19" i="10"/>
  <c r="H107" i="10" s="1"/>
  <c r="I88" i="9" s="1"/>
  <c r="I19" i="10"/>
  <c r="I107" i="10" s="1"/>
  <c r="I152" i="10" s="1"/>
  <c r="J107" i="9" s="1"/>
  <c r="J19" i="10"/>
  <c r="J107" i="10" s="1"/>
  <c r="K88" i="9" s="1"/>
  <c r="K19" i="10"/>
  <c r="K107" i="10" s="1"/>
  <c r="L88" i="9" s="1"/>
  <c r="L19" i="10"/>
  <c r="L107" i="10" s="1"/>
  <c r="M88" i="9" s="1"/>
  <c r="M19" i="10"/>
  <c r="M107" i="10" s="1"/>
  <c r="N88" i="9" s="1"/>
  <c r="N19" i="10"/>
  <c r="N107" i="10" s="1"/>
  <c r="O88" i="9" s="1"/>
  <c r="O19" i="10"/>
  <c r="O107" i="10" s="1"/>
  <c r="P88" i="9" s="1"/>
  <c r="P19" i="10"/>
  <c r="P107" i="10" s="1"/>
  <c r="Q88" i="9" s="1"/>
  <c r="Q19" i="10"/>
  <c r="Q107" i="10" s="1"/>
  <c r="R88" i="9" s="1"/>
  <c r="R19" i="10"/>
  <c r="R107" i="10" s="1"/>
  <c r="S88" i="9" s="1"/>
  <c r="S19" i="10"/>
  <c r="S107" i="10" s="1"/>
  <c r="T88" i="9" s="1"/>
  <c r="T19" i="10"/>
  <c r="T107" i="10" s="1"/>
  <c r="U88" i="9" s="1"/>
  <c r="U19" i="10"/>
  <c r="U107" i="10" s="1"/>
  <c r="V88" i="9" s="1"/>
  <c r="V19" i="10"/>
  <c r="V107" i="10" s="1"/>
  <c r="W19" i="10"/>
  <c r="W107" i="10" s="1"/>
  <c r="X88" i="9" s="1"/>
  <c r="X19" i="10"/>
  <c r="X107" i="10" s="1"/>
  <c r="Y88" i="9" s="1"/>
  <c r="Y19" i="10"/>
  <c r="Y107" i="10" s="1"/>
  <c r="Z88" i="9" s="1"/>
  <c r="Z19" i="10"/>
  <c r="D20" i="10"/>
  <c r="D108" i="10" s="1"/>
  <c r="E89" i="9" s="1"/>
  <c r="E20" i="10"/>
  <c r="E108" i="10" s="1"/>
  <c r="F89" i="9" s="1"/>
  <c r="F20" i="10"/>
  <c r="F108" i="10" s="1"/>
  <c r="G89" i="9" s="1"/>
  <c r="G20" i="10"/>
  <c r="H20" i="10"/>
  <c r="H108" i="10" s="1"/>
  <c r="I89" i="9" s="1"/>
  <c r="I20" i="10"/>
  <c r="I108" i="10" s="1"/>
  <c r="J89" i="9" s="1"/>
  <c r="J20" i="10"/>
  <c r="J108" i="10" s="1"/>
  <c r="K89" i="9" s="1"/>
  <c r="K20" i="10"/>
  <c r="K108" i="10" s="1"/>
  <c r="L89" i="9" s="1"/>
  <c r="L20" i="10"/>
  <c r="L108" i="10" s="1"/>
  <c r="M89" i="9" s="1"/>
  <c r="M20" i="10"/>
  <c r="M108" i="10" s="1"/>
  <c r="N89" i="9" s="1"/>
  <c r="N20" i="10"/>
  <c r="O20" i="10"/>
  <c r="P20" i="10"/>
  <c r="P108" i="10" s="1"/>
  <c r="Q89" i="9" s="1"/>
  <c r="Q20" i="10"/>
  <c r="Q108" i="10" s="1"/>
  <c r="R89" i="9" s="1"/>
  <c r="R20" i="10"/>
  <c r="R108" i="10" s="1"/>
  <c r="S89" i="9" s="1"/>
  <c r="S20" i="10"/>
  <c r="S108" i="10" s="1"/>
  <c r="T89" i="9" s="1"/>
  <c r="T20" i="10"/>
  <c r="T108" i="10" s="1"/>
  <c r="U89" i="9" s="1"/>
  <c r="U20" i="10"/>
  <c r="U108" i="10" s="1"/>
  <c r="V89" i="9" s="1"/>
  <c r="V20" i="10"/>
  <c r="V108" i="10" s="1"/>
  <c r="W89" i="9" s="1"/>
  <c r="W20" i="10"/>
  <c r="X20" i="10"/>
  <c r="X108" i="10" s="1"/>
  <c r="Y89" i="9" s="1"/>
  <c r="Y20" i="10"/>
  <c r="Y108" i="10" s="1"/>
  <c r="Z89" i="9" s="1"/>
  <c r="Z20" i="10"/>
  <c r="Z108" i="10" s="1"/>
  <c r="Z153" i="10" s="1"/>
  <c r="AA108" i="9" s="1"/>
  <c r="D21" i="10"/>
  <c r="D109" i="10" s="1"/>
  <c r="E90" i="9" s="1"/>
  <c r="E21" i="10"/>
  <c r="E109" i="10" s="1"/>
  <c r="F90" i="9" s="1"/>
  <c r="F21" i="10"/>
  <c r="F109" i="10" s="1"/>
  <c r="G90" i="9" s="1"/>
  <c r="G21" i="10"/>
  <c r="H21" i="10"/>
  <c r="I21" i="10"/>
  <c r="G132" i="10" s="1"/>
  <c r="J21" i="10"/>
  <c r="J109" i="10" s="1"/>
  <c r="K90" i="9" s="1"/>
  <c r="K21" i="10"/>
  <c r="L21" i="10"/>
  <c r="L109" i="10" s="1"/>
  <c r="M90" i="9" s="1"/>
  <c r="M21" i="10"/>
  <c r="M109" i="10" s="1"/>
  <c r="N90" i="9" s="1"/>
  <c r="N21" i="10"/>
  <c r="N109" i="10" s="1"/>
  <c r="O90" i="9" s="1"/>
  <c r="O21" i="10"/>
  <c r="P21" i="10"/>
  <c r="Q21" i="10"/>
  <c r="Q109" i="10" s="1"/>
  <c r="R90" i="9" s="1"/>
  <c r="R21" i="10"/>
  <c r="R109" i="10" s="1"/>
  <c r="S90" i="9" s="1"/>
  <c r="S21" i="10"/>
  <c r="T21" i="10"/>
  <c r="T109" i="10" s="1"/>
  <c r="U90" i="9" s="1"/>
  <c r="U21" i="10"/>
  <c r="U109" i="10" s="1"/>
  <c r="V90" i="9" s="1"/>
  <c r="V21" i="10"/>
  <c r="V109" i="10" s="1"/>
  <c r="W90" i="9" s="1"/>
  <c r="W21" i="10"/>
  <c r="X21" i="10"/>
  <c r="Y21" i="10"/>
  <c r="Y109" i="10" s="1"/>
  <c r="Z90" i="9" s="1"/>
  <c r="Z21" i="10"/>
  <c r="D22" i="10"/>
  <c r="D110" i="10" s="1"/>
  <c r="E91" i="9" s="1"/>
  <c r="E22" i="10"/>
  <c r="E110" i="10" s="1"/>
  <c r="F91" i="9" s="1"/>
  <c r="F22" i="10"/>
  <c r="F110" i="10" s="1"/>
  <c r="G91" i="9" s="1"/>
  <c r="G22" i="10"/>
  <c r="H22" i="10"/>
  <c r="H110" i="10" s="1"/>
  <c r="I91" i="9" s="1"/>
  <c r="I22" i="10"/>
  <c r="I110" i="10" s="1"/>
  <c r="J91" i="9" s="1"/>
  <c r="J22" i="10"/>
  <c r="J110" i="10" s="1"/>
  <c r="K91" i="9" s="1"/>
  <c r="K22" i="10"/>
  <c r="K110" i="10" s="1"/>
  <c r="L91" i="9" s="1"/>
  <c r="L22" i="10"/>
  <c r="M22" i="10"/>
  <c r="M110" i="10" s="1"/>
  <c r="N91" i="9" s="1"/>
  <c r="N22" i="10"/>
  <c r="N110" i="10" s="1"/>
  <c r="O91" i="9" s="1"/>
  <c r="O22" i="10"/>
  <c r="P22" i="10"/>
  <c r="P110" i="10" s="1"/>
  <c r="Q91" i="9" s="1"/>
  <c r="Q22" i="10"/>
  <c r="Q110" i="10" s="1"/>
  <c r="R91" i="9" s="1"/>
  <c r="R22" i="10"/>
  <c r="R110" i="10" s="1"/>
  <c r="S91" i="9" s="1"/>
  <c r="S22" i="10"/>
  <c r="S110" i="10" s="1"/>
  <c r="T91" i="9" s="1"/>
  <c r="T22" i="10"/>
  <c r="T110" i="10" s="1"/>
  <c r="U91" i="9" s="1"/>
  <c r="U22" i="10"/>
  <c r="U110" i="10" s="1"/>
  <c r="V91" i="9" s="1"/>
  <c r="V22" i="10"/>
  <c r="V110" i="10" s="1"/>
  <c r="W91" i="9" s="1"/>
  <c r="W22" i="10"/>
  <c r="X22" i="10"/>
  <c r="X110" i="10" s="1"/>
  <c r="Y91" i="9" s="1"/>
  <c r="Y22" i="10"/>
  <c r="Y110" i="10" s="1"/>
  <c r="Z91" i="9" s="1"/>
  <c r="Z22" i="10"/>
  <c r="Z110" i="10" s="1"/>
  <c r="AA91" i="9" s="1"/>
  <c r="D23" i="10"/>
  <c r="D111" i="10" s="1"/>
  <c r="E92" i="9" s="1"/>
  <c r="E23" i="10"/>
  <c r="E111" i="10" s="1"/>
  <c r="F92" i="9" s="1"/>
  <c r="F23" i="10"/>
  <c r="F111" i="10" s="1"/>
  <c r="G92" i="9" s="1"/>
  <c r="G23" i="10"/>
  <c r="G111" i="10" s="1"/>
  <c r="H92" i="9" s="1"/>
  <c r="H23" i="10"/>
  <c r="I23" i="10"/>
  <c r="I111" i="10" s="1"/>
  <c r="J92" i="9" s="1"/>
  <c r="J23" i="10"/>
  <c r="K23" i="10"/>
  <c r="L23" i="10"/>
  <c r="L111" i="10" s="1"/>
  <c r="M92" i="9" s="1"/>
  <c r="M23" i="10"/>
  <c r="M111" i="10" s="1"/>
  <c r="N92" i="9" s="1"/>
  <c r="N23" i="10"/>
  <c r="N111" i="10" s="1"/>
  <c r="O92" i="9" s="1"/>
  <c r="O23" i="10"/>
  <c r="O111" i="10" s="1"/>
  <c r="P92" i="9" s="1"/>
  <c r="P23" i="10"/>
  <c r="Q23" i="10"/>
  <c r="Q111" i="10" s="1"/>
  <c r="R92" i="9" s="1"/>
  <c r="R23" i="10"/>
  <c r="S23" i="10"/>
  <c r="T23" i="10"/>
  <c r="T111" i="10" s="1"/>
  <c r="U92" i="9" s="1"/>
  <c r="U23" i="10"/>
  <c r="U111" i="10" s="1"/>
  <c r="V92" i="9" s="1"/>
  <c r="V23" i="10"/>
  <c r="V111" i="10" s="1"/>
  <c r="W23" i="10"/>
  <c r="W111" i="10" s="1"/>
  <c r="X92" i="9" s="1"/>
  <c r="X23" i="10"/>
  <c r="Y23" i="10"/>
  <c r="Y111" i="10" s="1"/>
  <c r="Z92" i="9" s="1"/>
  <c r="Z23" i="10"/>
  <c r="D24" i="10"/>
  <c r="D112" i="10" s="1"/>
  <c r="E93" i="9" s="1"/>
  <c r="E24" i="10"/>
  <c r="E112" i="10" s="1"/>
  <c r="F93" i="9" s="1"/>
  <c r="F24" i="10"/>
  <c r="F112" i="10" s="1"/>
  <c r="G93" i="9" s="1"/>
  <c r="G24" i="10"/>
  <c r="H24" i="10"/>
  <c r="H112" i="10" s="1"/>
  <c r="I93" i="9" s="1"/>
  <c r="I24" i="10"/>
  <c r="I112" i="10" s="1"/>
  <c r="J93" i="9" s="1"/>
  <c r="J24" i="10"/>
  <c r="J112" i="10" s="1"/>
  <c r="K93" i="9" s="1"/>
  <c r="K24" i="10"/>
  <c r="L24" i="10"/>
  <c r="M24" i="10"/>
  <c r="M112" i="10" s="1"/>
  <c r="N93" i="9" s="1"/>
  <c r="N24" i="10"/>
  <c r="O24" i="10"/>
  <c r="P24" i="10"/>
  <c r="P112" i="10" s="1"/>
  <c r="Q93" i="9" s="1"/>
  <c r="Q24" i="10"/>
  <c r="Q112" i="10" s="1"/>
  <c r="R93" i="9" s="1"/>
  <c r="R24" i="10"/>
  <c r="R112" i="10" s="1"/>
  <c r="S93" i="9" s="1"/>
  <c r="S24" i="10"/>
  <c r="T24" i="10"/>
  <c r="T112" i="10" s="1"/>
  <c r="U93" i="9" s="1"/>
  <c r="U24" i="10"/>
  <c r="U112" i="10" s="1"/>
  <c r="V93" i="9" s="1"/>
  <c r="V24" i="10"/>
  <c r="V112" i="10" s="1"/>
  <c r="W93" i="9" s="1"/>
  <c r="W24" i="10"/>
  <c r="X24" i="10"/>
  <c r="X112" i="10" s="1"/>
  <c r="Y93" i="9" s="1"/>
  <c r="Y24" i="10"/>
  <c r="Y112" i="10" s="1"/>
  <c r="Z93" i="9" s="1"/>
  <c r="Z24" i="10"/>
  <c r="Z112" i="10" s="1"/>
  <c r="AA93" i="9" s="1"/>
  <c r="D25" i="10"/>
  <c r="D113" i="10" s="1"/>
  <c r="E94" i="9" s="1"/>
  <c r="E25" i="10"/>
  <c r="E113" i="10" s="1"/>
  <c r="F94" i="9" s="1"/>
  <c r="F25" i="10"/>
  <c r="F113" i="10" s="1"/>
  <c r="G94" i="9" s="1"/>
  <c r="G25" i="10"/>
  <c r="H25" i="10"/>
  <c r="I25" i="10"/>
  <c r="G136" i="10" s="1"/>
  <c r="J25" i="10"/>
  <c r="K25" i="10"/>
  <c r="L25" i="10"/>
  <c r="L113" i="10" s="1"/>
  <c r="M94" i="9" s="1"/>
  <c r="M25" i="10"/>
  <c r="M113" i="10" s="1"/>
  <c r="N94" i="9" s="1"/>
  <c r="N25" i="10"/>
  <c r="N113" i="10" s="1"/>
  <c r="O94" i="9" s="1"/>
  <c r="O25" i="10"/>
  <c r="P25" i="10"/>
  <c r="Q25" i="10"/>
  <c r="Q113" i="10" s="1"/>
  <c r="R94" i="9" s="1"/>
  <c r="R25" i="10"/>
  <c r="S25" i="10"/>
  <c r="S113" i="10" s="1"/>
  <c r="T94" i="9" s="1"/>
  <c r="T25" i="10"/>
  <c r="T113" i="10" s="1"/>
  <c r="U94" i="9" s="1"/>
  <c r="U25" i="10"/>
  <c r="U113" i="10" s="1"/>
  <c r="V94" i="9" s="1"/>
  <c r="V25" i="10"/>
  <c r="V113" i="10" s="1"/>
  <c r="W25" i="10"/>
  <c r="X25" i="10"/>
  <c r="Y25" i="10"/>
  <c r="Y113" i="10" s="1"/>
  <c r="Z94" i="9" s="1"/>
  <c r="Z25" i="10"/>
  <c r="D26" i="10"/>
  <c r="D114" i="10" s="1"/>
  <c r="E95" i="9" s="1"/>
  <c r="E26" i="10"/>
  <c r="E114" i="10" s="1"/>
  <c r="F95" i="9" s="1"/>
  <c r="F26" i="10"/>
  <c r="F114" i="10" s="1"/>
  <c r="G95" i="9" s="1"/>
  <c r="G26" i="10"/>
  <c r="H26" i="10"/>
  <c r="H114" i="10" s="1"/>
  <c r="I95" i="9" s="1"/>
  <c r="I26" i="10"/>
  <c r="I114" i="10" s="1"/>
  <c r="J95" i="9" s="1"/>
  <c r="J26" i="10"/>
  <c r="J114" i="10" s="1"/>
  <c r="K95" i="9" s="1"/>
  <c r="K26" i="10"/>
  <c r="L26" i="10"/>
  <c r="M26" i="10"/>
  <c r="M114" i="10" s="1"/>
  <c r="N95" i="9" s="1"/>
  <c r="N26" i="10"/>
  <c r="N114" i="10" s="1"/>
  <c r="O95" i="9" s="1"/>
  <c r="O26" i="10"/>
  <c r="P26" i="10"/>
  <c r="P114" i="10" s="1"/>
  <c r="Q95" i="9" s="1"/>
  <c r="Q26" i="10"/>
  <c r="Q114" i="10" s="1"/>
  <c r="R95" i="9" s="1"/>
  <c r="R26" i="10"/>
  <c r="R114" i="10" s="1"/>
  <c r="S95" i="9" s="1"/>
  <c r="S26" i="10"/>
  <c r="S114" i="10" s="1"/>
  <c r="T95" i="9" s="1"/>
  <c r="T26" i="10"/>
  <c r="T114" i="10" s="1"/>
  <c r="U95" i="9" s="1"/>
  <c r="U26" i="10"/>
  <c r="U114" i="10" s="1"/>
  <c r="V95" i="9" s="1"/>
  <c r="V26" i="10"/>
  <c r="V114" i="10" s="1"/>
  <c r="W95" i="9" s="1"/>
  <c r="W26" i="10"/>
  <c r="X26" i="10"/>
  <c r="X114" i="10" s="1"/>
  <c r="Y95" i="9" s="1"/>
  <c r="Y26" i="10"/>
  <c r="Y114" i="10" s="1"/>
  <c r="Z95" i="9" s="1"/>
  <c r="Z26" i="10"/>
  <c r="Z114" i="10" s="1"/>
  <c r="AA95" i="9" s="1"/>
  <c r="C9" i="10"/>
  <c r="C97" i="10" s="1"/>
  <c r="C10" i="10"/>
  <c r="C98" i="10" s="1"/>
  <c r="C11" i="10"/>
  <c r="C99" i="10" s="1"/>
  <c r="C12" i="10"/>
  <c r="C100" i="10" s="1"/>
  <c r="C13" i="10"/>
  <c r="C101" i="10" s="1"/>
  <c r="D82" i="9" s="1"/>
  <c r="C14" i="10"/>
  <c r="C102" i="10" s="1"/>
  <c r="D83" i="9" s="1"/>
  <c r="C15" i="10"/>
  <c r="C103" i="10" s="1"/>
  <c r="D84" i="9" s="1"/>
  <c r="C16" i="10"/>
  <c r="C104" i="10" s="1"/>
  <c r="D85" i="9" s="1"/>
  <c r="C17" i="10"/>
  <c r="C105" i="10" s="1"/>
  <c r="D86" i="9" s="1"/>
  <c r="C18" i="10"/>
  <c r="C106" i="10" s="1"/>
  <c r="D87" i="9" s="1"/>
  <c r="C19" i="10"/>
  <c r="C107" i="10" s="1"/>
  <c r="D88" i="9" s="1"/>
  <c r="C20" i="10"/>
  <c r="C108" i="10" s="1"/>
  <c r="D89" i="9" s="1"/>
  <c r="C21" i="10"/>
  <c r="C109" i="10" s="1"/>
  <c r="D90" i="9" s="1"/>
  <c r="C22" i="10"/>
  <c r="C110" i="10" s="1"/>
  <c r="D91" i="9" s="1"/>
  <c r="C23" i="10"/>
  <c r="C111" i="10" s="1"/>
  <c r="D92" i="9" s="1"/>
  <c r="C24" i="10"/>
  <c r="C112" i="10" s="1"/>
  <c r="D93" i="9" s="1"/>
  <c r="C25" i="10"/>
  <c r="C113" i="10" s="1"/>
  <c r="D94" i="9" s="1"/>
  <c r="C26" i="10"/>
  <c r="C114" i="10" s="1"/>
  <c r="D95" i="9" s="1"/>
  <c r="C8" i="10"/>
  <c r="C96" i="10" s="1"/>
  <c r="D77" i="9" s="1"/>
  <c r="B180" i="10"/>
  <c r="B179" i="10"/>
  <c r="B178" i="10"/>
  <c r="B177" i="10"/>
  <c r="B176" i="10"/>
  <c r="B175" i="10"/>
  <c r="B174" i="10"/>
  <c r="B173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19" i="10"/>
  <c r="R120" i="10"/>
  <c r="R121" i="10"/>
  <c r="R122" i="10"/>
  <c r="R123" i="10"/>
  <c r="R124" i="10"/>
  <c r="R125" i="10"/>
  <c r="R126" i="10"/>
  <c r="R127" i="10"/>
  <c r="R128" i="10"/>
  <c r="R129" i="10"/>
  <c r="R130" i="10"/>
  <c r="R131" i="10"/>
  <c r="R132" i="10"/>
  <c r="R133" i="10"/>
  <c r="R134" i="10"/>
  <c r="R135" i="10"/>
  <c r="R136" i="10"/>
  <c r="R137" i="10"/>
  <c r="R119" i="10"/>
  <c r="D120" i="10"/>
  <c r="D121" i="10"/>
  <c r="D122" i="10"/>
  <c r="F122" i="10" s="1"/>
  <c r="D123" i="10"/>
  <c r="F123" i="10" s="1"/>
  <c r="D124" i="10"/>
  <c r="D125" i="10"/>
  <c r="D126" i="10"/>
  <c r="F126" i="10" s="1"/>
  <c r="D127" i="10"/>
  <c r="D128" i="10"/>
  <c r="D129" i="10"/>
  <c r="D130" i="10"/>
  <c r="F130" i="10" s="1"/>
  <c r="D131" i="10"/>
  <c r="D132" i="10"/>
  <c r="D133" i="10"/>
  <c r="D134" i="10"/>
  <c r="F134" i="10" s="1"/>
  <c r="D135" i="10"/>
  <c r="D136" i="10"/>
  <c r="D137" i="10"/>
  <c r="D119" i="10"/>
  <c r="B158" i="10"/>
  <c r="B157" i="10"/>
  <c r="B156" i="10"/>
  <c r="B155" i="10"/>
  <c r="B154" i="10"/>
  <c r="B153" i="10"/>
  <c r="B152" i="10"/>
  <c r="B151" i="10"/>
  <c r="B136" i="10"/>
  <c r="B135" i="10"/>
  <c r="B134" i="10"/>
  <c r="B133" i="10"/>
  <c r="B132" i="10"/>
  <c r="B131" i="10"/>
  <c r="B130" i="10"/>
  <c r="B129" i="10"/>
  <c r="B69" i="10"/>
  <c r="B68" i="10"/>
  <c r="B67" i="10"/>
  <c r="B66" i="10"/>
  <c r="B65" i="10"/>
  <c r="B64" i="10"/>
  <c r="B63" i="10"/>
  <c r="B62" i="10"/>
  <c r="B113" i="10"/>
  <c r="B112" i="10"/>
  <c r="B111" i="10"/>
  <c r="B110" i="10"/>
  <c r="B109" i="10"/>
  <c r="B108" i="10"/>
  <c r="B107" i="10"/>
  <c r="B106" i="10"/>
  <c r="B47" i="10"/>
  <c r="B46" i="10"/>
  <c r="B45" i="10"/>
  <c r="B44" i="10"/>
  <c r="B43" i="10"/>
  <c r="B42" i="10"/>
  <c r="B41" i="10"/>
  <c r="B40" i="10"/>
  <c r="B25" i="10"/>
  <c r="B24" i="10"/>
  <c r="B23" i="10"/>
  <c r="B22" i="10"/>
  <c r="B21" i="10"/>
  <c r="B20" i="10"/>
  <c r="B19" i="10"/>
  <c r="B18" i="10"/>
  <c r="B42" i="7"/>
  <c r="B41" i="7"/>
  <c r="B40" i="7"/>
  <c r="B39" i="7"/>
  <c r="B38" i="7"/>
  <c r="B37" i="7"/>
  <c r="B36" i="7"/>
  <c r="B35" i="7"/>
  <c r="CI22" i="7"/>
  <c r="Z66" i="7" s="1"/>
  <c r="Z131" i="7" s="1"/>
  <c r="CC22" i="7"/>
  <c r="Y66" i="7" s="1"/>
  <c r="Y131" i="7" s="1"/>
  <c r="BW22" i="7"/>
  <c r="X66" i="7" s="1"/>
  <c r="X131" i="7" s="1"/>
  <c r="BQ22" i="7"/>
  <c r="W66" i="7" s="1"/>
  <c r="W131" i="7" s="1"/>
  <c r="BK22" i="7"/>
  <c r="V66" i="7" s="1"/>
  <c r="V131" i="7" s="1"/>
  <c r="BH22" i="7"/>
  <c r="U66" i="7" s="1"/>
  <c r="U131" i="7" s="1"/>
  <c r="BE22" i="7"/>
  <c r="T66" i="7" s="1"/>
  <c r="T131" i="7" s="1"/>
  <c r="BB22" i="7"/>
  <c r="S66" i="7" s="1"/>
  <c r="S131" i="7" s="1"/>
  <c r="AY22" i="7"/>
  <c r="R66" i="7" s="1"/>
  <c r="R131" i="7" s="1"/>
  <c r="AU22" i="7"/>
  <c r="Q66" i="7" s="1"/>
  <c r="Q131" i="7" s="1"/>
  <c r="AQ22" i="7"/>
  <c r="P66" i="7" s="1"/>
  <c r="P131" i="7" s="1"/>
  <c r="AM22" i="7"/>
  <c r="O66" i="7" s="1"/>
  <c r="O131" i="7" s="1"/>
  <c r="AI22" i="7"/>
  <c r="N66" i="7" s="1"/>
  <c r="N131" i="7" s="1"/>
  <c r="AE22" i="7"/>
  <c r="M66" i="7" s="1"/>
  <c r="M131" i="7" s="1"/>
  <c r="AA22" i="7"/>
  <c r="L66" i="7" s="1"/>
  <c r="L131" i="7" s="1"/>
  <c r="W22" i="7"/>
  <c r="K66" i="7" s="1"/>
  <c r="K131" i="7" s="1"/>
  <c r="W43" i="7"/>
  <c r="K87" i="7" s="1"/>
  <c r="L76" i="9" s="1"/>
  <c r="S22" i="7"/>
  <c r="J66" i="7" s="1"/>
  <c r="J131" i="7" s="1"/>
  <c r="P22" i="7"/>
  <c r="I66" i="7" s="1"/>
  <c r="I131" i="7" s="1"/>
  <c r="P43" i="7"/>
  <c r="I87" i="7" s="1"/>
  <c r="J76" i="9" s="1"/>
  <c r="L22" i="7"/>
  <c r="H66" i="7" s="1"/>
  <c r="H131" i="7" s="1"/>
  <c r="I22" i="7"/>
  <c r="G66" i="7" s="1"/>
  <c r="G131" i="7" s="1"/>
  <c r="CI21" i="7"/>
  <c r="Z65" i="7" s="1"/>
  <c r="Z130" i="7" s="1"/>
  <c r="CC21" i="7"/>
  <c r="Y65" i="7" s="1"/>
  <c r="Y130" i="7" s="1"/>
  <c r="BW21" i="7"/>
  <c r="X65" i="7" s="1"/>
  <c r="X130" i="7" s="1"/>
  <c r="BQ21" i="7"/>
  <c r="W65" i="7" s="1"/>
  <c r="W130" i="7" s="1"/>
  <c r="BK21" i="7"/>
  <c r="V65" i="7" s="1"/>
  <c r="V130" i="7" s="1"/>
  <c r="BH21" i="7"/>
  <c r="U65" i="7" s="1"/>
  <c r="U130" i="7" s="1"/>
  <c r="BE21" i="7"/>
  <c r="T65" i="7" s="1"/>
  <c r="T130" i="7" s="1"/>
  <c r="BB21" i="7"/>
  <c r="S65" i="7" s="1"/>
  <c r="S130" i="7" s="1"/>
  <c r="AY21" i="7"/>
  <c r="R65" i="7" s="1"/>
  <c r="R130" i="7" s="1"/>
  <c r="AU21" i="7"/>
  <c r="Q65" i="7" s="1"/>
  <c r="Q130" i="7" s="1"/>
  <c r="AQ21" i="7"/>
  <c r="P65" i="7" s="1"/>
  <c r="P130" i="7" s="1"/>
  <c r="AM21" i="7"/>
  <c r="O65" i="7" s="1"/>
  <c r="O130" i="7" s="1"/>
  <c r="AI21" i="7"/>
  <c r="N65" i="7" s="1"/>
  <c r="N130" i="7" s="1"/>
  <c r="AE21" i="7"/>
  <c r="M65" i="7" s="1"/>
  <c r="M130" i="7" s="1"/>
  <c r="AA21" i="7"/>
  <c r="L65" i="7" s="1"/>
  <c r="L130" i="7" s="1"/>
  <c r="W21" i="7"/>
  <c r="K65" i="7" s="1"/>
  <c r="K130" i="7" s="1"/>
  <c r="W42" i="7"/>
  <c r="K86" i="7" s="1"/>
  <c r="L75" i="9" s="1"/>
  <c r="S21" i="7"/>
  <c r="J65" i="7" s="1"/>
  <c r="J130" i="7" s="1"/>
  <c r="P21" i="7"/>
  <c r="I65" i="7" s="1"/>
  <c r="I130" i="7" s="1"/>
  <c r="P42" i="7"/>
  <c r="I86" i="7" s="1"/>
  <c r="J75" i="9" s="1"/>
  <c r="L21" i="7"/>
  <c r="H65" i="7" s="1"/>
  <c r="H130" i="7" s="1"/>
  <c r="I21" i="7"/>
  <c r="G65" i="7" s="1"/>
  <c r="G130" i="7" s="1"/>
  <c r="B21" i="7"/>
  <c r="CI20" i="7"/>
  <c r="Z64" i="7" s="1"/>
  <c r="Z129" i="7" s="1"/>
  <c r="CC20" i="7"/>
  <c r="Y64" i="7" s="1"/>
  <c r="Y129" i="7" s="1"/>
  <c r="BW20" i="7"/>
  <c r="X64" i="7" s="1"/>
  <c r="X129" i="7" s="1"/>
  <c r="BQ20" i="7"/>
  <c r="W64" i="7" s="1"/>
  <c r="W129" i="7" s="1"/>
  <c r="BK20" i="7"/>
  <c r="V64" i="7" s="1"/>
  <c r="V129" i="7" s="1"/>
  <c r="BH20" i="7"/>
  <c r="U64" i="7" s="1"/>
  <c r="U129" i="7" s="1"/>
  <c r="BE20" i="7"/>
  <c r="T64" i="7" s="1"/>
  <c r="T129" i="7" s="1"/>
  <c r="BB20" i="7"/>
  <c r="S64" i="7" s="1"/>
  <c r="S129" i="7" s="1"/>
  <c r="AY20" i="7"/>
  <c r="R64" i="7" s="1"/>
  <c r="R129" i="7" s="1"/>
  <c r="AU20" i="7"/>
  <c r="Q64" i="7" s="1"/>
  <c r="Q129" i="7" s="1"/>
  <c r="AQ20" i="7"/>
  <c r="P64" i="7" s="1"/>
  <c r="P129" i="7" s="1"/>
  <c r="AM20" i="7"/>
  <c r="O64" i="7" s="1"/>
  <c r="O129" i="7" s="1"/>
  <c r="AI20" i="7"/>
  <c r="N64" i="7" s="1"/>
  <c r="N129" i="7" s="1"/>
  <c r="AE20" i="7"/>
  <c r="M64" i="7" s="1"/>
  <c r="M129" i="7" s="1"/>
  <c r="AA20" i="7"/>
  <c r="L64" i="7" s="1"/>
  <c r="L129" i="7" s="1"/>
  <c r="W20" i="7"/>
  <c r="K64" i="7" s="1"/>
  <c r="K129" i="7" s="1"/>
  <c r="W41" i="7"/>
  <c r="K85" i="7" s="1"/>
  <c r="L74" i="9" s="1"/>
  <c r="S20" i="7"/>
  <c r="J64" i="7" s="1"/>
  <c r="J129" i="7" s="1"/>
  <c r="P20" i="7"/>
  <c r="I64" i="7" s="1"/>
  <c r="I129" i="7" s="1"/>
  <c r="P41" i="7"/>
  <c r="I85" i="7" s="1"/>
  <c r="J74" i="9" s="1"/>
  <c r="L20" i="7"/>
  <c r="H64" i="7" s="1"/>
  <c r="H129" i="7" s="1"/>
  <c r="I20" i="7"/>
  <c r="G64" i="7" s="1"/>
  <c r="G129" i="7" s="1"/>
  <c r="B20" i="7"/>
  <c r="CI19" i="7"/>
  <c r="Z63" i="7" s="1"/>
  <c r="Z128" i="7" s="1"/>
  <c r="CC19" i="7"/>
  <c r="Y63" i="7" s="1"/>
  <c r="Y128" i="7" s="1"/>
  <c r="BW19" i="7"/>
  <c r="X63" i="7" s="1"/>
  <c r="X128" i="7" s="1"/>
  <c r="BQ19" i="7"/>
  <c r="W63" i="7" s="1"/>
  <c r="W128" i="7" s="1"/>
  <c r="BK19" i="7"/>
  <c r="V63" i="7" s="1"/>
  <c r="V128" i="7" s="1"/>
  <c r="BH19" i="7"/>
  <c r="U63" i="7" s="1"/>
  <c r="U128" i="7" s="1"/>
  <c r="BE19" i="7"/>
  <c r="T63" i="7" s="1"/>
  <c r="T128" i="7" s="1"/>
  <c r="BB19" i="7"/>
  <c r="S63" i="7" s="1"/>
  <c r="S128" i="7" s="1"/>
  <c r="AY19" i="7"/>
  <c r="R63" i="7" s="1"/>
  <c r="R128" i="7" s="1"/>
  <c r="AU19" i="7"/>
  <c r="Q63" i="7" s="1"/>
  <c r="Q128" i="7" s="1"/>
  <c r="AQ19" i="7"/>
  <c r="P63" i="7" s="1"/>
  <c r="P128" i="7" s="1"/>
  <c r="AM19" i="7"/>
  <c r="O63" i="7" s="1"/>
  <c r="O128" i="7" s="1"/>
  <c r="AI19" i="7"/>
  <c r="N63" i="7" s="1"/>
  <c r="N128" i="7" s="1"/>
  <c r="AE19" i="7"/>
  <c r="M63" i="7" s="1"/>
  <c r="M128" i="7" s="1"/>
  <c r="AA19" i="7"/>
  <c r="L63" i="7" s="1"/>
  <c r="L128" i="7" s="1"/>
  <c r="W19" i="7"/>
  <c r="K63" i="7" s="1"/>
  <c r="K128" i="7" s="1"/>
  <c r="W40" i="7"/>
  <c r="K84" i="7" s="1"/>
  <c r="L73" i="9" s="1"/>
  <c r="S19" i="7"/>
  <c r="J63" i="7" s="1"/>
  <c r="J128" i="7" s="1"/>
  <c r="P19" i="7"/>
  <c r="I63" i="7" s="1"/>
  <c r="I128" i="7" s="1"/>
  <c r="P40" i="7"/>
  <c r="I84" i="7" s="1"/>
  <c r="J73" i="9" s="1"/>
  <c r="L19" i="7"/>
  <c r="H63" i="7" s="1"/>
  <c r="H128" i="7" s="1"/>
  <c r="I19" i="7"/>
  <c r="G63" i="7" s="1"/>
  <c r="G128" i="7" s="1"/>
  <c r="B19" i="7"/>
  <c r="CI18" i="7"/>
  <c r="Z62" i="7" s="1"/>
  <c r="Z127" i="7" s="1"/>
  <c r="CC18" i="7"/>
  <c r="Y62" i="7" s="1"/>
  <c r="Y127" i="7" s="1"/>
  <c r="BW18" i="7"/>
  <c r="X62" i="7" s="1"/>
  <c r="X127" i="7" s="1"/>
  <c r="BQ18" i="7"/>
  <c r="W62" i="7" s="1"/>
  <c r="W127" i="7" s="1"/>
  <c r="BK18" i="7"/>
  <c r="V62" i="7" s="1"/>
  <c r="V127" i="7" s="1"/>
  <c r="BH18" i="7"/>
  <c r="U62" i="7" s="1"/>
  <c r="U127" i="7" s="1"/>
  <c r="BE18" i="7"/>
  <c r="T62" i="7" s="1"/>
  <c r="T127" i="7" s="1"/>
  <c r="BB18" i="7"/>
  <c r="S62" i="7" s="1"/>
  <c r="S127" i="7" s="1"/>
  <c r="AY18" i="7"/>
  <c r="R62" i="7" s="1"/>
  <c r="R127" i="7" s="1"/>
  <c r="AU18" i="7"/>
  <c r="Q62" i="7" s="1"/>
  <c r="Q127" i="7" s="1"/>
  <c r="AQ18" i="7"/>
  <c r="P62" i="7" s="1"/>
  <c r="P127" i="7" s="1"/>
  <c r="AM18" i="7"/>
  <c r="O62" i="7" s="1"/>
  <c r="O127" i="7" s="1"/>
  <c r="AI18" i="7"/>
  <c r="N62" i="7" s="1"/>
  <c r="N127" i="7" s="1"/>
  <c r="AE18" i="7"/>
  <c r="M62" i="7" s="1"/>
  <c r="M127" i="7" s="1"/>
  <c r="AA18" i="7"/>
  <c r="L62" i="7" s="1"/>
  <c r="L127" i="7" s="1"/>
  <c r="W18" i="7"/>
  <c r="K62" i="7" s="1"/>
  <c r="K127" i="7" s="1"/>
  <c r="W39" i="7"/>
  <c r="K83" i="7" s="1"/>
  <c r="L72" i="9" s="1"/>
  <c r="S18" i="7"/>
  <c r="J62" i="7" s="1"/>
  <c r="J127" i="7" s="1"/>
  <c r="P18" i="7"/>
  <c r="I62" i="7" s="1"/>
  <c r="I127" i="7" s="1"/>
  <c r="P39" i="7"/>
  <c r="I83" i="7" s="1"/>
  <c r="J72" i="9" s="1"/>
  <c r="L18" i="7"/>
  <c r="H62" i="7" s="1"/>
  <c r="H127" i="7" s="1"/>
  <c r="I18" i="7"/>
  <c r="G62" i="7" s="1"/>
  <c r="G127" i="7" s="1"/>
  <c r="B18" i="7"/>
  <c r="CI17" i="7"/>
  <c r="Z61" i="7" s="1"/>
  <c r="Z126" i="7" s="1"/>
  <c r="CC17" i="7"/>
  <c r="Y61" i="7" s="1"/>
  <c r="Y126" i="7" s="1"/>
  <c r="BW17" i="7"/>
  <c r="X61" i="7" s="1"/>
  <c r="X126" i="7" s="1"/>
  <c r="BQ17" i="7"/>
  <c r="W61" i="7" s="1"/>
  <c r="W126" i="7" s="1"/>
  <c r="BK17" i="7"/>
  <c r="V61" i="7" s="1"/>
  <c r="V126" i="7" s="1"/>
  <c r="BH17" i="7"/>
  <c r="U61" i="7" s="1"/>
  <c r="U126" i="7" s="1"/>
  <c r="BE17" i="7"/>
  <c r="T61" i="7" s="1"/>
  <c r="T126" i="7" s="1"/>
  <c r="BB17" i="7"/>
  <c r="S61" i="7" s="1"/>
  <c r="S126" i="7" s="1"/>
  <c r="AY17" i="7"/>
  <c r="R61" i="7" s="1"/>
  <c r="R126" i="7" s="1"/>
  <c r="AU17" i="7"/>
  <c r="Q61" i="7" s="1"/>
  <c r="Q126" i="7" s="1"/>
  <c r="AQ17" i="7"/>
  <c r="P61" i="7" s="1"/>
  <c r="P126" i="7" s="1"/>
  <c r="AM17" i="7"/>
  <c r="O61" i="7" s="1"/>
  <c r="O126" i="7" s="1"/>
  <c r="AI17" i="7"/>
  <c r="N61" i="7" s="1"/>
  <c r="N126" i="7" s="1"/>
  <c r="AE17" i="7"/>
  <c r="M61" i="7" s="1"/>
  <c r="M126" i="7" s="1"/>
  <c r="AA17" i="7"/>
  <c r="L61" i="7" s="1"/>
  <c r="L126" i="7" s="1"/>
  <c r="W17" i="7"/>
  <c r="K61" i="7" s="1"/>
  <c r="K126" i="7" s="1"/>
  <c r="W38" i="7"/>
  <c r="K82" i="7" s="1"/>
  <c r="L71" i="9" s="1"/>
  <c r="S17" i="7"/>
  <c r="J61" i="7" s="1"/>
  <c r="J126" i="7" s="1"/>
  <c r="P17" i="7"/>
  <c r="I61" i="7" s="1"/>
  <c r="I126" i="7" s="1"/>
  <c r="P38" i="7"/>
  <c r="I82" i="7" s="1"/>
  <c r="J71" i="9" s="1"/>
  <c r="L17" i="7"/>
  <c r="H61" i="7" s="1"/>
  <c r="H126" i="7" s="1"/>
  <c r="I17" i="7"/>
  <c r="G61" i="7" s="1"/>
  <c r="G126" i="7" s="1"/>
  <c r="B17" i="7"/>
  <c r="CI16" i="7"/>
  <c r="Z60" i="7" s="1"/>
  <c r="Z125" i="7" s="1"/>
  <c r="CC16" i="7"/>
  <c r="Y60" i="7" s="1"/>
  <c r="Y125" i="7" s="1"/>
  <c r="BW16" i="7"/>
  <c r="X60" i="7" s="1"/>
  <c r="X125" i="7" s="1"/>
  <c r="BQ16" i="7"/>
  <c r="W60" i="7" s="1"/>
  <c r="W125" i="7" s="1"/>
  <c r="BK16" i="7"/>
  <c r="V60" i="7" s="1"/>
  <c r="V125" i="7" s="1"/>
  <c r="BH16" i="7"/>
  <c r="U60" i="7" s="1"/>
  <c r="U125" i="7" s="1"/>
  <c r="BE16" i="7"/>
  <c r="T60" i="7" s="1"/>
  <c r="T125" i="7" s="1"/>
  <c r="BB16" i="7"/>
  <c r="S60" i="7" s="1"/>
  <c r="S125" i="7" s="1"/>
  <c r="AY16" i="7"/>
  <c r="R60" i="7" s="1"/>
  <c r="R125" i="7" s="1"/>
  <c r="AU16" i="7"/>
  <c r="Q60" i="7" s="1"/>
  <c r="Q125" i="7" s="1"/>
  <c r="AQ16" i="7"/>
  <c r="P60" i="7" s="1"/>
  <c r="P125" i="7" s="1"/>
  <c r="AM16" i="7"/>
  <c r="O60" i="7" s="1"/>
  <c r="O125" i="7" s="1"/>
  <c r="AI16" i="7"/>
  <c r="N60" i="7" s="1"/>
  <c r="N125" i="7" s="1"/>
  <c r="AE16" i="7"/>
  <c r="M60" i="7" s="1"/>
  <c r="M125" i="7" s="1"/>
  <c r="AA16" i="7"/>
  <c r="L60" i="7" s="1"/>
  <c r="L125" i="7" s="1"/>
  <c r="W16" i="7"/>
  <c r="K60" i="7" s="1"/>
  <c r="K125" i="7" s="1"/>
  <c r="W37" i="7"/>
  <c r="K81" i="7" s="1"/>
  <c r="L70" i="9" s="1"/>
  <c r="S16" i="7"/>
  <c r="J60" i="7" s="1"/>
  <c r="J125" i="7" s="1"/>
  <c r="P16" i="7"/>
  <c r="I60" i="7" s="1"/>
  <c r="I125" i="7" s="1"/>
  <c r="P37" i="7"/>
  <c r="I81" i="7" s="1"/>
  <c r="J70" i="9" s="1"/>
  <c r="L16" i="7"/>
  <c r="H60" i="7" s="1"/>
  <c r="H125" i="7" s="1"/>
  <c r="I16" i="7"/>
  <c r="G60" i="7" s="1"/>
  <c r="G125" i="7" s="1"/>
  <c r="B16" i="7"/>
  <c r="CI15" i="7"/>
  <c r="Z59" i="7" s="1"/>
  <c r="Z124" i="7" s="1"/>
  <c r="CC15" i="7"/>
  <c r="Y59" i="7" s="1"/>
  <c r="Y124" i="7" s="1"/>
  <c r="BW15" i="7"/>
  <c r="X59" i="7" s="1"/>
  <c r="X124" i="7" s="1"/>
  <c r="BQ15" i="7"/>
  <c r="W59" i="7" s="1"/>
  <c r="W124" i="7" s="1"/>
  <c r="BK15" i="7"/>
  <c r="V59" i="7" s="1"/>
  <c r="V124" i="7" s="1"/>
  <c r="BH15" i="7"/>
  <c r="U59" i="7" s="1"/>
  <c r="U124" i="7" s="1"/>
  <c r="BE15" i="7"/>
  <c r="T59" i="7" s="1"/>
  <c r="T124" i="7" s="1"/>
  <c r="BB15" i="7"/>
  <c r="S59" i="7" s="1"/>
  <c r="S124" i="7" s="1"/>
  <c r="AY15" i="7"/>
  <c r="R59" i="7" s="1"/>
  <c r="R124" i="7" s="1"/>
  <c r="AU15" i="7"/>
  <c r="Q59" i="7" s="1"/>
  <c r="Q124" i="7" s="1"/>
  <c r="AQ15" i="7"/>
  <c r="P59" i="7" s="1"/>
  <c r="P124" i="7" s="1"/>
  <c r="AM15" i="7"/>
  <c r="O59" i="7" s="1"/>
  <c r="O124" i="7" s="1"/>
  <c r="AI15" i="7"/>
  <c r="N59" i="7" s="1"/>
  <c r="N124" i="7" s="1"/>
  <c r="AE15" i="7"/>
  <c r="M59" i="7" s="1"/>
  <c r="M124" i="7" s="1"/>
  <c r="AA15" i="7"/>
  <c r="L59" i="7" s="1"/>
  <c r="L124" i="7" s="1"/>
  <c r="W15" i="7"/>
  <c r="K59" i="7" s="1"/>
  <c r="K124" i="7" s="1"/>
  <c r="W36" i="7"/>
  <c r="K80" i="7" s="1"/>
  <c r="L69" i="9" s="1"/>
  <c r="S15" i="7"/>
  <c r="J59" i="7" s="1"/>
  <c r="J124" i="7" s="1"/>
  <c r="P15" i="7"/>
  <c r="I59" i="7" s="1"/>
  <c r="I124" i="7" s="1"/>
  <c r="P36" i="7"/>
  <c r="I80" i="7" s="1"/>
  <c r="J69" i="9" s="1"/>
  <c r="L15" i="7"/>
  <c r="H59" i="7" s="1"/>
  <c r="H124" i="7" s="1"/>
  <c r="I15" i="7"/>
  <c r="G59" i="7" s="1"/>
  <c r="G124" i="7" s="1"/>
  <c r="B15" i="7"/>
  <c r="CI14" i="7"/>
  <c r="Z58" i="7" s="1"/>
  <c r="Z123" i="7" s="1"/>
  <c r="CC14" i="7"/>
  <c r="Y58" i="7" s="1"/>
  <c r="Y123" i="7" s="1"/>
  <c r="BW14" i="7"/>
  <c r="X58" i="7" s="1"/>
  <c r="X123" i="7" s="1"/>
  <c r="BQ14" i="7"/>
  <c r="W58" i="7" s="1"/>
  <c r="W123" i="7" s="1"/>
  <c r="BK14" i="7"/>
  <c r="V58" i="7" s="1"/>
  <c r="V123" i="7" s="1"/>
  <c r="BH14" i="7"/>
  <c r="U58" i="7" s="1"/>
  <c r="U123" i="7" s="1"/>
  <c r="BE14" i="7"/>
  <c r="T58" i="7" s="1"/>
  <c r="T123" i="7" s="1"/>
  <c r="BB14" i="7"/>
  <c r="S58" i="7" s="1"/>
  <c r="S123" i="7" s="1"/>
  <c r="AY14" i="7"/>
  <c r="R58" i="7" s="1"/>
  <c r="R123" i="7" s="1"/>
  <c r="AU14" i="7"/>
  <c r="Q58" i="7" s="1"/>
  <c r="Q123" i="7" s="1"/>
  <c r="AQ14" i="7"/>
  <c r="P58" i="7" s="1"/>
  <c r="P123" i="7" s="1"/>
  <c r="AM14" i="7"/>
  <c r="O58" i="7" s="1"/>
  <c r="O123" i="7" s="1"/>
  <c r="AI14" i="7"/>
  <c r="N58" i="7" s="1"/>
  <c r="N123" i="7" s="1"/>
  <c r="AE14" i="7"/>
  <c r="M58" i="7" s="1"/>
  <c r="M123" i="7" s="1"/>
  <c r="AA14" i="7"/>
  <c r="L58" i="7" s="1"/>
  <c r="L123" i="7" s="1"/>
  <c r="W14" i="7"/>
  <c r="K58" i="7" s="1"/>
  <c r="K123" i="7" s="1"/>
  <c r="W35" i="7"/>
  <c r="K79" i="7" s="1"/>
  <c r="L68" i="9" s="1"/>
  <c r="S14" i="7"/>
  <c r="J58" i="7" s="1"/>
  <c r="J123" i="7" s="1"/>
  <c r="P14" i="7"/>
  <c r="I58" i="7" s="1"/>
  <c r="I123" i="7" s="1"/>
  <c r="P35" i="7"/>
  <c r="I79" i="7" s="1"/>
  <c r="J68" i="9" s="1"/>
  <c r="L14" i="7"/>
  <c r="H58" i="7" s="1"/>
  <c r="H123" i="7" s="1"/>
  <c r="I14" i="7"/>
  <c r="G58" i="7" s="1"/>
  <c r="G123" i="7" s="1"/>
  <c r="B14" i="7"/>
  <c r="CI13" i="7"/>
  <c r="Z57" i="7" s="1"/>
  <c r="Z122" i="7" s="1"/>
  <c r="CC13" i="7"/>
  <c r="Y57" i="7" s="1"/>
  <c r="Y122" i="7" s="1"/>
  <c r="BW13" i="7"/>
  <c r="X57" i="7" s="1"/>
  <c r="X122" i="7" s="1"/>
  <c r="BQ13" i="7"/>
  <c r="W57" i="7" s="1"/>
  <c r="W122" i="7" s="1"/>
  <c r="BK13" i="7"/>
  <c r="V57" i="7" s="1"/>
  <c r="V122" i="7" s="1"/>
  <c r="BH13" i="7"/>
  <c r="U57" i="7" s="1"/>
  <c r="U122" i="7" s="1"/>
  <c r="BE13" i="7"/>
  <c r="T57" i="7" s="1"/>
  <c r="T122" i="7" s="1"/>
  <c r="BB13" i="7"/>
  <c r="S57" i="7" s="1"/>
  <c r="S122" i="7" s="1"/>
  <c r="AY13" i="7"/>
  <c r="R57" i="7" s="1"/>
  <c r="R122" i="7" s="1"/>
  <c r="AU13" i="7"/>
  <c r="Q57" i="7" s="1"/>
  <c r="Q122" i="7" s="1"/>
  <c r="AQ13" i="7"/>
  <c r="P57" i="7" s="1"/>
  <c r="P122" i="7" s="1"/>
  <c r="AM13" i="7"/>
  <c r="O57" i="7" s="1"/>
  <c r="O122" i="7" s="1"/>
  <c r="AI13" i="7"/>
  <c r="N57" i="7" s="1"/>
  <c r="N122" i="7" s="1"/>
  <c r="AE13" i="7"/>
  <c r="M57" i="7" s="1"/>
  <c r="M122" i="7" s="1"/>
  <c r="AA13" i="7"/>
  <c r="L57" i="7" s="1"/>
  <c r="L122" i="7" s="1"/>
  <c r="W13" i="7"/>
  <c r="K57" i="7" s="1"/>
  <c r="K122" i="7" s="1"/>
  <c r="W34" i="7"/>
  <c r="K78" i="7" s="1"/>
  <c r="L67" i="9" s="1"/>
  <c r="S13" i="7"/>
  <c r="J57" i="7" s="1"/>
  <c r="J122" i="7" s="1"/>
  <c r="P13" i="7"/>
  <c r="I57" i="7" s="1"/>
  <c r="I122" i="7" s="1"/>
  <c r="P34" i="7"/>
  <c r="I78" i="7" s="1"/>
  <c r="J67" i="9" s="1"/>
  <c r="L13" i="7"/>
  <c r="H57" i="7" s="1"/>
  <c r="H122" i="7" s="1"/>
  <c r="I13" i="7"/>
  <c r="G57" i="7" s="1"/>
  <c r="G122" i="7" s="1"/>
  <c r="CI12" i="7"/>
  <c r="Z56" i="7" s="1"/>
  <c r="Z121" i="7" s="1"/>
  <c r="CC12" i="7"/>
  <c r="Y56" i="7" s="1"/>
  <c r="Y121" i="7" s="1"/>
  <c r="BW12" i="7"/>
  <c r="X56" i="7" s="1"/>
  <c r="X121" i="7" s="1"/>
  <c r="BQ12" i="7"/>
  <c r="W56" i="7" s="1"/>
  <c r="W121" i="7" s="1"/>
  <c r="BK12" i="7"/>
  <c r="V56" i="7" s="1"/>
  <c r="V121" i="7" s="1"/>
  <c r="BH12" i="7"/>
  <c r="U56" i="7" s="1"/>
  <c r="U121" i="7" s="1"/>
  <c r="BE12" i="7"/>
  <c r="T56" i="7" s="1"/>
  <c r="T121" i="7" s="1"/>
  <c r="BB12" i="7"/>
  <c r="S56" i="7" s="1"/>
  <c r="S121" i="7" s="1"/>
  <c r="AY12" i="7"/>
  <c r="R56" i="7" s="1"/>
  <c r="R121" i="7" s="1"/>
  <c r="AU12" i="7"/>
  <c r="Q56" i="7" s="1"/>
  <c r="Q121" i="7" s="1"/>
  <c r="AQ12" i="7"/>
  <c r="P56" i="7" s="1"/>
  <c r="P121" i="7" s="1"/>
  <c r="AM12" i="7"/>
  <c r="O56" i="7" s="1"/>
  <c r="O121" i="7" s="1"/>
  <c r="AI12" i="7"/>
  <c r="N56" i="7" s="1"/>
  <c r="N121" i="7" s="1"/>
  <c r="AE12" i="7"/>
  <c r="M56" i="7" s="1"/>
  <c r="M121" i="7" s="1"/>
  <c r="AA12" i="7"/>
  <c r="L56" i="7" s="1"/>
  <c r="L121" i="7" s="1"/>
  <c r="W12" i="7"/>
  <c r="K56" i="7" s="1"/>
  <c r="K121" i="7" s="1"/>
  <c r="W33" i="7"/>
  <c r="K77" i="7" s="1"/>
  <c r="L66" i="9" s="1"/>
  <c r="S12" i="7"/>
  <c r="J56" i="7" s="1"/>
  <c r="J121" i="7" s="1"/>
  <c r="P12" i="7"/>
  <c r="I56" i="7" s="1"/>
  <c r="I121" i="7" s="1"/>
  <c r="P33" i="7"/>
  <c r="I77" i="7" s="1"/>
  <c r="J66" i="9" s="1"/>
  <c r="L12" i="7"/>
  <c r="H56" i="7" s="1"/>
  <c r="H121" i="7" s="1"/>
  <c r="I12" i="7"/>
  <c r="G56" i="7" s="1"/>
  <c r="G121" i="7" s="1"/>
  <c r="CI11" i="7"/>
  <c r="Z55" i="7" s="1"/>
  <c r="Z120" i="7" s="1"/>
  <c r="CC11" i="7"/>
  <c r="Y55" i="7" s="1"/>
  <c r="Y120" i="7" s="1"/>
  <c r="BW11" i="7"/>
  <c r="X55" i="7" s="1"/>
  <c r="X120" i="7" s="1"/>
  <c r="BQ11" i="7"/>
  <c r="W55" i="7" s="1"/>
  <c r="W120" i="7" s="1"/>
  <c r="BK11" i="7"/>
  <c r="V55" i="7" s="1"/>
  <c r="V120" i="7" s="1"/>
  <c r="BH11" i="7"/>
  <c r="U55" i="7" s="1"/>
  <c r="U120" i="7" s="1"/>
  <c r="BE11" i="7"/>
  <c r="T55" i="7" s="1"/>
  <c r="T120" i="7" s="1"/>
  <c r="BB11" i="7"/>
  <c r="S55" i="7" s="1"/>
  <c r="S120" i="7" s="1"/>
  <c r="AY11" i="7"/>
  <c r="R55" i="7" s="1"/>
  <c r="R120" i="7" s="1"/>
  <c r="AU11" i="7"/>
  <c r="Q55" i="7" s="1"/>
  <c r="Q120" i="7" s="1"/>
  <c r="AQ11" i="7"/>
  <c r="P55" i="7" s="1"/>
  <c r="P120" i="7" s="1"/>
  <c r="AM11" i="7"/>
  <c r="O55" i="7" s="1"/>
  <c r="O120" i="7" s="1"/>
  <c r="AI11" i="7"/>
  <c r="N55" i="7" s="1"/>
  <c r="N120" i="7" s="1"/>
  <c r="AE11" i="7"/>
  <c r="M55" i="7" s="1"/>
  <c r="M120" i="7" s="1"/>
  <c r="AA11" i="7"/>
  <c r="L55" i="7" s="1"/>
  <c r="L120" i="7" s="1"/>
  <c r="W11" i="7"/>
  <c r="K55" i="7" s="1"/>
  <c r="K120" i="7" s="1"/>
  <c r="W32" i="7"/>
  <c r="K76" i="7" s="1"/>
  <c r="L65" i="9" s="1"/>
  <c r="S11" i="7"/>
  <c r="J55" i="7" s="1"/>
  <c r="J120" i="7" s="1"/>
  <c r="P11" i="7"/>
  <c r="I55" i="7" s="1"/>
  <c r="I120" i="7" s="1"/>
  <c r="P32" i="7"/>
  <c r="I76" i="7" s="1"/>
  <c r="J65" i="9" s="1"/>
  <c r="L11" i="7"/>
  <c r="H55" i="7" s="1"/>
  <c r="H120" i="7" s="1"/>
  <c r="I11" i="7"/>
  <c r="G55" i="7" s="1"/>
  <c r="G120" i="7" s="1"/>
  <c r="CI10" i="7"/>
  <c r="Z54" i="7" s="1"/>
  <c r="Z119" i="7" s="1"/>
  <c r="CC10" i="7"/>
  <c r="Y54" i="7" s="1"/>
  <c r="Y119" i="7" s="1"/>
  <c r="BW10" i="7"/>
  <c r="X54" i="7" s="1"/>
  <c r="X119" i="7" s="1"/>
  <c r="BQ10" i="7"/>
  <c r="W54" i="7" s="1"/>
  <c r="W119" i="7" s="1"/>
  <c r="BK10" i="7"/>
  <c r="V54" i="7" s="1"/>
  <c r="V119" i="7" s="1"/>
  <c r="BH10" i="7"/>
  <c r="U54" i="7" s="1"/>
  <c r="U119" i="7" s="1"/>
  <c r="BE10" i="7"/>
  <c r="T54" i="7" s="1"/>
  <c r="T119" i="7" s="1"/>
  <c r="BB10" i="7"/>
  <c r="S54" i="7" s="1"/>
  <c r="S119" i="7" s="1"/>
  <c r="AY10" i="7"/>
  <c r="R54" i="7" s="1"/>
  <c r="R119" i="7" s="1"/>
  <c r="AU10" i="7"/>
  <c r="Q54" i="7" s="1"/>
  <c r="Q119" i="7" s="1"/>
  <c r="AQ10" i="7"/>
  <c r="P54" i="7" s="1"/>
  <c r="P119" i="7" s="1"/>
  <c r="AM10" i="7"/>
  <c r="O54" i="7" s="1"/>
  <c r="O119" i="7" s="1"/>
  <c r="AI10" i="7"/>
  <c r="N54" i="7" s="1"/>
  <c r="N119" i="7" s="1"/>
  <c r="AE10" i="7"/>
  <c r="M54" i="7" s="1"/>
  <c r="M119" i="7" s="1"/>
  <c r="AA10" i="7"/>
  <c r="L54" i="7" s="1"/>
  <c r="L119" i="7" s="1"/>
  <c r="W10" i="7"/>
  <c r="K54" i="7" s="1"/>
  <c r="K119" i="7" s="1"/>
  <c r="W31" i="7"/>
  <c r="K75" i="7" s="1"/>
  <c r="L64" i="9" s="1"/>
  <c r="S10" i="7"/>
  <c r="J54" i="7" s="1"/>
  <c r="J119" i="7" s="1"/>
  <c r="P10" i="7"/>
  <c r="I54" i="7" s="1"/>
  <c r="I119" i="7" s="1"/>
  <c r="P31" i="7"/>
  <c r="I75" i="7" s="1"/>
  <c r="J64" i="9" s="1"/>
  <c r="L10" i="7"/>
  <c r="H54" i="7" s="1"/>
  <c r="H119" i="7" s="1"/>
  <c r="I10" i="7"/>
  <c r="G54" i="7" s="1"/>
  <c r="G119" i="7" s="1"/>
  <c r="CI9" i="7"/>
  <c r="Z53" i="7" s="1"/>
  <c r="Z118" i="7" s="1"/>
  <c r="CC9" i="7"/>
  <c r="Y53" i="7" s="1"/>
  <c r="Y118" i="7" s="1"/>
  <c r="BW9" i="7"/>
  <c r="X53" i="7" s="1"/>
  <c r="X118" i="7" s="1"/>
  <c r="BQ9" i="7"/>
  <c r="W53" i="7" s="1"/>
  <c r="W118" i="7" s="1"/>
  <c r="BK9" i="7"/>
  <c r="V53" i="7" s="1"/>
  <c r="V118" i="7" s="1"/>
  <c r="BH9" i="7"/>
  <c r="U53" i="7" s="1"/>
  <c r="U118" i="7" s="1"/>
  <c r="BE9" i="7"/>
  <c r="T53" i="7" s="1"/>
  <c r="T118" i="7" s="1"/>
  <c r="BB9" i="7"/>
  <c r="S53" i="7" s="1"/>
  <c r="S118" i="7" s="1"/>
  <c r="AY9" i="7"/>
  <c r="R53" i="7" s="1"/>
  <c r="R118" i="7" s="1"/>
  <c r="AU9" i="7"/>
  <c r="Q53" i="7" s="1"/>
  <c r="Q118" i="7" s="1"/>
  <c r="AQ9" i="7"/>
  <c r="P53" i="7" s="1"/>
  <c r="P118" i="7" s="1"/>
  <c r="AM9" i="7"/>
  <c r="O53" i="7" s="1"/>
  <c r="O118" i="7" s="1"/>
  <c r="AI9" i="7"/>
  <c r="N53" i="7" s="1"/>
  <c r="N118" i="7" s="1"/>
  <c r="AE9" i="7"/>
  <c r="M53" i="7" s="1"/>
  <c r="M118" i="7" s="1"/>
  <c r="AA9" i="7"/>
  <c r="L53" i="7" s="1"/>
  <c r="L118" i="7" s="1"/>
  <c r="W9" i="7"/>
  <c r="K53" i="7" s="1"/>
  <c r="K118" i="7" s="1"/>
  <c r="W30" i="7"/>
  <c r="K74" i="7" s="1"/>
  <c r="L63" i="9" s="1"/>
  <c r="S9" i="7"/>
  <c r="J53" i="7" s="1"/>
  <c r="J118" i="7" s="1"/>
  <c r="P9" i="7"/>
  <c r="I53" i="7" s="1"/>
  <c r="I118" i="7" s="1"/>
  <c r="P30" i="7"/>
  <c r="I74" i="7" s="1"/>
  <c r="J63" i="9" s="1"/>
  <c r="L9" i="7"/>
  <c r="H53" i="7" s="1"/>
  <c r="H118" i="7" s="1"/>
  <c r="I9" i="7"/>
  <c r="G53" i="7" s="1"/>
  <c r="G118" i="7" s="1"/>
  <c r="CI8" i="7"/>
  <c r="Z52" i="7" s="1"/>
  <c r="Z117" i="7" s="1"/>
  <c r="CC8" i="7"/>
  <c r="Y52" i="7" s="1"/>
  <c r="Y117" i="7" s="1"/>
  <c r="BW8" i="7"/>
  <c r="X52" i="7" s="1"/>
  <c r="X117" i="7" s="1"/>
  <c r="BQ8" i="7"/>
  <c r="W52" i="7" s="1"/>
  <c r="W117" i="7" s="1"/>
  <c r="BK8" i="7"/>
  <c r="V52" i="7" s="1"/>
  <c r="V117" i="7" s="1"/>
  <c r="BH8" i="7"/>
  <c r="U52" i="7" s="1"/>
  <c r="U117" i="7" s="1"/>
  <c r="BE8" i="7"/>
  <c r="T52" i="7" s="1"/>
  <c r="T117" i="7" s="1"/>
  <c r="BB8" i="7"/>
  <c r="S52" i="7" s="1"/>
  <c r="S117" i="7" s="1"/>
  <c r="AY8" i="7"/>
  <c r="R52" i="7" s="1"/>
  <c r="R117" i="7" s="1"/>
  <c r="AU8" i="7"/>
  <c r="Q52" i="7" s="1"/>
  <c r="Q117" i="7" s="1"/>
  <c r="AQ8" i="7"/>
  <c r="P52" i="7" s="1"/>
  <c r="P117" i="7" s="1"/>
  <c r="AM8" i="7"/>
  <c r="O52" i="7" s="1"/>
  <c r="O117" i="7" s="1"/>
  <c r="AI8" i="7"/>
  <c r="N52" i="7" s="1"/>
  <c r="N117" i="7" s="1"/>
  <c r="AE8" i="7"/>
  <c r="M52" i="7" s="1"/>
  <c r="M117" i="7" s="1"/>
  <c r="AA8" i="7"/>
  <c r="L52" i="7" s="1"/>
  <c r="L117" i="7" s="1"/>
  <c r="W8" i="7"/>
  <c r="K52" i="7" s="1"/>
  <c r="K117" i="7" s="1"/>
  <c r="W29" i="7"/>
  <c r="K73" i="7" s="1"/>
  <c r="L62" i="9" s="1"/>
  <c r="S8" i="7"/>
  <c r="J52" i="7" s="1"/>
  <c r="J117" i="7" s="1"/>
  <c r="P8" i="7"/>
  <c r="I52" i="7" s="1"/>
  <c r="I117" i="7" s="1"/>
  <c r="P29" i="7"/>
  <c r="I73" i="7" s="1"/>
  <c r="J62" i="9" s="1"/>
  <c r="L8" i="7"/>
  <c r="H52" i="7" s="1"/>
  <c r="H117" i="7" s="1"/>
  <c r="I8" i="7"/>
  <c r="G52" i="7" s="1"/>
  <c r="G117" i="7" s="1"/>
  <c r="CI7" i="7"/>
  <c r="Z51" i="7" s="1"/>
  <c r="Z116" i="7" s="1"/>
  <c r="CC7" i="7"/>
  <c r="Y51" i="7" s="1"/>
  <c r="Y116" i="7" s="1"/>
  <c r="BW7" i="7"/>
  <c r="X51" i="7" s="1"/>
  <c r="X116" i="7" s="1"/>
  <c r="BQ7" i="7"/>
  <c r="W51" i="7" s="1"/>
  <c r="W116" i="7" s="1"/>
  <c r="BK7" i="7"/>
  <c r="V51" i="7" s="1"/>
  <c r="V116" i="7" s="1"/>
  <c r="BH7" i="7"/>
  <c r="U51" i="7" s="1"/>
  <c r="U116" i="7" s="1"/>
  <c r="BE7" i="7"/>
  <c r="T51" i="7" s="1"/>
  <c r="T116" i="7" s="1"/>
  <c r="BB7" i="7"/>
  <c r="S51" i="7" s="1"/>
  <c r="S116" i="7" s="1"/>
  <c r="AY7" i="7"/>
  <c r="R51" i="7" s="1"/>
  <c r="AU7" i="7"/>
  <c r="Q51" i="7" s="1"/>
  <c r="Q116" i="7" s="1"/>
  <c r="AQ7" i="7"/>
  <c r="P51" i="7" s="1"/>
  <c r="AM7" i="7"/>
  <c r="O51" i="7" s="1"/>
  <c r="O116" i="7" s="1"/>
  <c r="AI7" i="7"/>
  <c r="N51" i="7" s="1"/>
  <c r="AE7" i="7"/>
  <c r="M51" i="7" s="1"/>
  <c r="M116" i="7" s="1"/>
  <c r="AA7" i="7"/>
  <c r="L51" i="7" s="1"/>
  <c r="W7" i="7"/>
  <c r="K51" i="7" s="1"/>
  <c r="K116" i="7" s="1"/>
  <c r="W28" i="7"/>
  <c r="K72" i="7" s="1"/>
  <c r="L61" i="9" s="1"/>
  <c r="S7" i="7"/>
  <c r="J51" i="7" s="1"/>
  <c r="P7" i="7"/>
  <c r="I51" i="7" s="1"/>
  <c r="I116" i="7" s="1"/>
  <c r="P28" i="7"/>
  <c r="I72" i="7" s="1"/>
  <c r="J61" i="9" s="1"/>
  <c r="L7" i="7"/>
  <c r="H51" i="7" s="1"/>
  <c r="I7" i="7"/>
  <c r="G51" i="7" s="1"/>
  <c r="G116" i="7" s="1"/>
  <c r="CI6" i="7"/>
  <c r="Z50" i="7" s="1"/>
  <c r="Z115" i="7" s="1"/>
  <c r="CC6" i="7"/>
  <c r="Y50" i="7" s="1"/>
  <c r="BW6" i="7"/>
  <c r="X50" i="7" s="1"/>
  <c r="X115" i="7" s="1"/>
  <c r="BQ6" i="7"/>
  <c r="W50" i="7" s="1"/>
  <c r="BK6" i="7"/>
  <c r="V50" i="7" s="1"/>
  <c r="V115" i="7" s="1"/>
  <c r="BH6" i="7"/>
  <c r="U50" i="7" s="1"/>
  <c r="BE6" i="7"/>
  <c r="T50" i="7" s="1"/>
  <c r="BB6" i="7"/>
  <c r="S50" i="7" s="1"/>
  <c r="AY6" i="7"/>
  <c r="R50" i="7" s="1"/>
  <c r="AU6" i="7"/>
  <c r="Q50" i="7" s="1"/>
  <c r="AQ6" i="7"/>
  <c r="P50" i="7" s="1"/>
  <c r="AM6" i="7"/>
  <c r="O50" i="7" s="1"/>
  <c r="AI6" i="7"/>
  <c r="N50" i="7" s="1"/>
  <c r="AE6" i="7"/>
  <c r="M50" i="7" s="1"/>
  <c r="AA6" i="7"/>
  <c r="L50" i="7" s="1"/>
  <c r="W6" i="7"/>
  <c r="K50" i="7" s="1"/>
  <c r="W27" i="7"/>
  <c r="K71" i="7" s="1"/>
  <c r="L60" i="9" s="1"/>
  <c r="S6" i="7"/>
  <c r="J50" i="7" s="1"/>
  <c r="P6" i="7"/>
  <c r="I50" i="7" s="1"/>
  <c r="J41" i="9" s="1"/>
  <c r="P27" i="7"/>
  <c r="I71" i="7" s="1"/>
  <c r="J60" i="9" s="1"/>
  <c r="L6" i="7"/>
  <c r="H50" i="7" s="1"/>
  <c r="I6" i="7"/>
  <c r="G50" i="7" s="1"/>
  <c r="CI5" i="7"/>
  <c r="Z49" i="7" s="1"/>
  <c r="CC5" i="7"/>
  <c r="Y49" i="7" s="1"/>
  <c r="BW5" i="7"/>
  <c r="X49" i="7" s="1"/>
  <c r="BQ5" i="7"/>
  <c r="W49" i="7" s="1"/>
  <c r="BK5" i="7"/>
  <c r="V49" i="7" s="1"/>
  <c r="BH5" i="7"/>
  <c r="U49" i="7" s="1"/>
  <c r="BE5" i="7"/>
  <c r="T49" i="7" s="1"/>
  <c r="BB5" i="7"/>
  <c r="S49" i="7" s="1"/>
  <c r="AY5" i="7"/>
  <c r="R49" i="7" s="1"/>
  <c r="AU5" i="7"/>
  <c r="Q49" i="7" s="1"/>
  <c r="AQ5" i="7"/>
  <c r="P49" i="7" s="1"/>
  <c r="AM5" i="7"/>
  <c r="O49" i="7" s="1"/>
  <c r="AI5" i="7"/>
  <c r="N49" i="7" s="1"/>
  <c r="AE5" i="7"/>
  <c r="M49" i="7" s="1"/>
  <c r="AA5" i="7"/>
  <c r="L49" i="7" s="1"/>
  <c r="W5" i="7"/>
  <c r="K49" i="7" s="1"/>
  <c r="W26" i="7"/>
  <c r="K70" i="7" s="1"/>
  <c r="L59" i="9" s="1"/>
  <c r="S5" i="7"/>
  <c r="J49" i="7" s="1"/>
  <c r="P5" i="7"/>
  <c r="I49" i="7" s="1"/>
  <c r="J40" i="9" s="1"/>
  <c r="P26" i="7"/>
  <c r="I70" i="7" s="1"/>
  <c r="J59" i="9" s="1"/>
  <c r="L5" i="7"/>
  <c r="H49" i="7" s="1"/>
  <c r="I5" i="7"/>
  <c r="G49" i="7" s="1"/>
  <c r="CI4" i="7"/>
  <c r="Z48" i="7" s="1"/>
  <c r="CC4" i="7"/>
  <c r="Y48" i="7" s="1"/>
  <c r="BW4" i="7"/>
  <c r="X48" i="7" s="1"/>
  <c r="BQ4" i="7"/>
  <c r="W48" i="7" s="1"/>
  <c r="BK4" i="7"/>
  <c r="V48" i="7" s="1"/>
  <c r="BH4" i="7"/>
  <c r="U48" i="7" s="1"/>
  <c r="BE4" i="7"/>
  <c r="T48" i="7" s="1"/>
  <c r="BB4" i="7"/>
  <c r="S48" i="7" s="1"/>
  <c r="AY4" i="7"/>
  <c r="R48" i="7" s="1"/>
  <c r="AU4" i="7"/>
  <c r="Q48" i="7" s="1"/>
  <c r="AQ4" i="7"/>
  <c r="P48" i="7" s="1"/>
  <c r="AM4" i="7"/>
  <c r="O48" i="7" s="1"/>
  <c r="AI4" i="7"/>
  <c r="N48" i="7" s="1"/>
  <c r="AE4" i="7"/>
  <c r="M48" i="7" s="1"/>
  <c r="AA4" i="7"/>
  <c r="L48" i="7" s="1"/>
  <c r="W4" i="7"/>
  <c r="K48" i="7" s="1"/>
  <c r="W25" i="7"/>
  <c r="K69" i="7" s="1"/>
  <c r="L58" i="9" s="1"/>
  <c r="S4" i="7"/>
  <c r="J48" i="7" s="1"/>
  <c r="P4" i="7"/>
  <c r="I48" i="7" s="1"/>
  <c r="J39" i="9" s="1"/>
  <c r="P25" i="7"/>
  <c r="I69" i="7" s="1"/>
  <c r="J58" i="9" s="1"/>
  <c r="L4" i="7"/>
  <c r="H48" i="7" s="1"/>
  <c r="I4" i="7"/>
  <c r="G48" i="7" s="1"/>
  <c r="B20" i="6"/>
  <c r="B19" i="6"/>
  <c r="B18" i="6"/>
  <c r="B17" i="6"/>
  <c r="B16" i="6"/>
  <c r="B15" i="6"/>
  <c r="B14" i="6"/>
  <c r="B13" i="6"/>
  <c r="B20" i="5"/>
  <c r="B19" i="5"/>
  <c r="B18" i="5"/>
  <c r="B17" i="5"/>
  <c r="B16" i="5"/>
  <c r="B15" i="5"/>
  <c r="B14" i="5"/>
  <c r="B13" i="5"/>
  <c r="B20" i="3"/>
  <c r="C37" i="9" s="1"/>
  <c r="B19" i="3"/>
  <c r="C36" i="9" s="1"/>
  <c r="B18" i="3"/>
  <c r="C35" i="9" s="1"/>
  <c r="B17" i="3"/>
  <c r="C34" i="9" s="1"/>
  <c r="B16" i="3"/>
  <c r="C33" i="9" s="1"/>
  <c r="B15" i="3"/>
  <c r="C32" i="9" s="1"/>
  <c r="B14" i="3"/>
  <c r="C31" i="9" s="1"/>
  <c r="B13" i="3"/>
  <c r="C30" i="9" s="1"/>
  <c r="B20" i="1"/>
  <c r="B19" i="1"/>
  <c r="B18" i="1"/>
  <c r="B17" i="1"/>
  <c r="B16" i="1"/>
  <c r="B15" i="1"/>
  <c r="B14" i="1"/>
  <c r="B13" i="1"/>
  <c r="X113" i="10" l="1"/>
  <c r="Y94" i="9" s="1"/>
  <c r="P113" i="10"/>
  <c r="Q94" i="9" s="1"/>
  <c r="H113" i="10"/>
  <c r="I94" i="9" s="1"/>
  <c r="W112" i="10"/>
  <c r="X93" i="9" s="1"/>
  <c r="O112" i="10"/>
  <c r="P93" i="9" s="1"/>
  <c r="G112" i="10"/>
  <c r="H93" i="9" s="1"/>
  <c r="X105" i="10"/>
  <c r="Y86" i="9" s="1"/>
  <c r="P105" i="10"/>
  <c r="Q86" i="9" s="1"/>
  <c r="H105" i="10"/>
  <c r="I86" i="9" s="1"/>
  <c r="W104" i="10"/>
  <c r="X85" i="9" s="1"/>
  <c r="O104" i="10"/>
  <c r="P85" i="9" s="1"/>
  <c r="G104" i="10"/>
  <c r="H85" i="9" s="1"/>
  <c r="X97" i="10"/>
  <c r="P97" i="10"/>
  <c r="P142" i="10" s="1"/>
  <c r="Q97" i="9" s="1"/>
  <c r="H97" i="10"/>
  <c r="Z177" i="10"/>
  <c r="Z169" i="10"/>
  <c r="F132" i="10"/>
  <c r="F154" i="10" s="1"/>
  <c r="G109" i="9" s="1"/>
  <c r="F124" i="10"/>
  <c r="W113" i="10"/>
  <c r="X94" i="9" s="1"/>
  <c r="O113" i="10"/>
  <c r="P94" i="9" s="1"/>
  <c r="G113" i="10"/>
  <c r="H94" i="9" s="1"/>
  <c r="N112" i="10"/>
  <c r="O93" i="9" s="1"/>
  <c r="L110" i="10"/>
  <c r="M91" i="9" s="1"/>
  <c r="S109" i="10"/>
  <c r="T90" i="9" s="1"/>
  <c r="K109" i="10"/>
  <c r="L90" i="9" s="1"/>
  <c r="W105" i="10"/>
  <c r="X86" i="9" s="1"/>
  <c r="O105" i="10"/>
  <c r="P86" i="9" s="1"/>
  <c r="G105" i="10"/>
  <c r="H86" i="9" s="1"/>
  <c r="N104" i="10"/>
  <c r="O85" i="9" s="1"/>
  <c r="L102" i="10"/>
  <c r="M83" i="9" s="1"/>
  <c r="S101" i="10"/>
  <c r="T82" i="9" s="1"/>
  <c r="K101" i="10"/>
  <c r="L82" i="9" s="1"/>
  <c r="W97" i="10"/>
  <c r="W142" i="10" s="1"/>
  <c r="X97" i="9" s="1"/>
  <c r="O97" i="10"/>
  <c r="G97" i="10"/>
  <c r="N96" i="10"/>
  <c r="O77" i="9" s="1"/>
  <c r="G135" i="10"/>
  <c r="G127" i="10"/>
  <c r="H127" i="10" s="1"/>
  <c r="H149" i="10" s="1"/>
  <c r="I104" i="9" s="1"/>
  <c r="W114" i="10"/>
  <c r="X95" i="9" s="1"/>
  <c r="G114" i="10"/>
  <c r="H95" i="9" s="1"/>
  <c r="O98" i="10"/>
  <c r="P79" i="9" s="1"/>
  <c r="N106" i="10"/>
  <c r="O87" i="9" s="1"/>
  <c r="S103" i="10"/>
  <c r="T84" i="9" s="1"/>
  <c r="K103" i="10"/>
  <c r="L84" i="9" s="1"/>
  <c r="F121" i="10"/>
  <c r="F143" i="10" s="1"/>
  <c r="G98" i="9" s="1"/>
  <c r="S112" i="10"/>
  <c r="T93" i="9" s="1"/>
  <c r="K112" i="10"/>
  <c r="L93" i="9" s="1"/>
  <c r="R111" i="10"/>
  <c r="S92" i="9" s="1"/>
  <c r="J111" i="10"/>
  <c r="K92" i="9" s="1"/>
  <c r="X109" i="10"/>
  <c r="Y90" i="9" s="1"/>
  <c r="P109" i="10"/>
  <c r="Q90" i="9" s="1"/>
  <c r="H109" i="10"/>
  <c r="I90" i="9" s="1"/>
  <c r="W108" i="10"/>
  <c r="X89" i="9" s="1"/>
  <c r="O108" i="10"/>
  <c r="P89" i="9" s="1"/>
  <c r="G108" i="10"/>
  <c r="H89" i="9" s="1"/>
  <c r="S104" i="10"/>
  <c r="T85" i="9" s="1"/>
  <c r="K104" i="10"/>
  <c r="L85" i="9" s="1"/>
  <c r="R103" i="10"/>
  <c r="S84" i="9" s="1"/>
  <c r="J103" i="10"/>
  <c r="K84" i="9" s="1"/>
  <c r="X101" i="10"/>
  <c r="Y82" i="9" s="1"/>
  <c r="P101" i="10"/>
  <c r="Q82" i="9" s="1"/>
  <c r="H101" i="10"/>
  <c r="I82" i="9" s="1"/>
  <c r="W100" i="10"/>
  <c r="O100" i="10"/>
  <c r="P81" i="9" s="1"/>
  <c r="G100" i="10"/>
  <c r="H81" i="9" s="1"/>
  <c r="L97" i="10"/>
  <c r="K96" i="10"/>
  <c r="L77" i="9" s="1"/>
  <c r="Z181" i="10"/>
  <c r="Z173" i="10"/>
  <c r="W106" i="10"/>
  <c r="X87" i="9" s="1"/>
  <c r="W98" i="10"/>
  <c r="S111" i="10"/>
  <c r="T92" i="9" s="1"/>
  <c r="K111" i="10"/>
  <c r="L92" i="9" s="1"/>
  <c r="F136" i="10"/>
  <c r="F128" i="10"/>
  <c r="F120" i="10"/>
  <c r="L114" i="10"/>
  <c r="M95" i="9" s="1"/>
  <c r="K113" i="10"/>
  <c r="L94" i="9" s="1"/>
  <c r="W109" i="10"/>
  <c r="X90" i="9" s="1"/>
  <c r="O109" i="10"/>
  <c r="P90" i="9" s="1"/>
  <c r="G109" i="10"/>
  <c r="H90" i="9" s="1"/>
  <c r="N108" i="10"/>
  <c r="O89" i="9" s="1"/>
  <c r="L106" i="10"/>
  <c r="M87" i="9" s="1"/>
  <c r="K105" i="10"/>
  <c r="L86" i="9" s="1"/>
  <c r="W101" i="10"/>
  <c r="X82" i="9" s="1"/>
  <c r="O101" i="10"/>
  <c r="P82" i="9" s="1"/>
  <c r="G101" i="10"/>
  <c r="H82" i="9" s="1"/>
  <c r="N100" i="10"/>
  <c r="L98" i="10"/>
  <c r="L143" i="10" s="1"/>
  <c r="M98" i="9" s="1"/>
  <c r="K97" i="10"/>
  <c r="Z96" i="10"/>
  <c r="R96" i="10"/>
  <c r="S77" i="9" s="1"/>
  <c r="J96" i="10"/>
  <c r="K77" i="9" s="1"/>
  <c r="G131" i="10"/>
  <c r="G123" i="10"/>
  <c r="O114" i="10"/>
  <c r="P95" i="9" s="1"/>
  <c r="O106" i="10"/>
  <c r="P87" i="9" s="1"/>
  <c r="G106" i="10"/>
  <c r="H87" i="9" s="1"/>
  <c r="G98" i="10"/>
  <c r="L112" i="10"/>
  <c r="M93" i="9" s="1"/>
  <c r="L104" i="10"/>
  <c r="M85" i="9" s="1"/>
  <c r="N98" i="10"/>
  <c r="O79" i="9" s="1"/>
  <c r="K114" i="10"/>
  <c r="L95" i="9" s="1"/>
  <c r="R113" i="10"/>
  <c r="S94" i="9" s="1"/>
  <c r="J113" i="10"/>
  <c r="K94" i="9" s="1"/>
  <c r="X111" i="10"/>
  <c r="Y92" i="9" s="1"/>
  <c r="P111" i="10"/>
  <c r="Q92" i="9" s="1"/>
  <c r="H111" i="10"/>
  <c r="I92" i="9" s="1"/>
  <c r="W110" i="10"/>
  <c r="X91" i="9" s="1"/>
  <c r="O110" i="10"/>
  <c r="P91" i="9" s="1"/>
  <c r="G110" i="10"/>
  <c r="H91" i="9" s="1"/>
  <c r="K106" i="10"/>
  <c r="L87" i="9" s="1"/>
  <c r="R105" i="10"/>
  <c r="S86" i="9" s="1"/>
  <c r="J105" i="10"/>
  <c r="K86" i="9" s="1"/>
  <c r="X103" i="10"/>
  <c r="Y84" i="9" s="1"/>
  <c r="P103" i="10"/>
  <c r="Q84" i="9" s="1"/>
  <c r="H103" i="10"/>
  <c r="I84" i="9" s="1"/>
  <c r="W102" i="10"/>
  <c r="X83" i="9" s="1"/>
  <c r="O102" i="10"/>
  <c r="P83" i="9" s="1"/>
  <c r="G102" i="10"/>
  <c r="H83" i="9" s="1"/>
  <c r="K98" i="10"/>
  <c r="L79" i="9" s="1"/>
  <c r="R97" i="10"/>
  <c r="J97" i="10"/>
  <c r="Y96" i="10"/>
  <c r="Z77" i="9" s="1"/>
  <c r="Z179" i="10"/>
  <c r="AA131" i="9" s="1"/>
  <c r="Z171" i="10"/>
  <c r="AA123" i="9" s="1"/>
  <c r="G130" i="10"/>
  <c r="G122" i="10"/>
  <c r="H122" i="10" s="1"/>
  <c r="H144" i="10" s="1"/>
  <c r="I99" i="9" s="1"/>
  <c r="H113" i="7"/>
  <c r="H91" i="7"/>
  <c r="I154" i="9" s="1"/>
  <c r="N113" i="7"/>
  <c r="N91" i="7"/>
  <c r="O154" i="9" s="1"/>
  <c r="R113" i="7"/>
  <c r="R91" i="7"/>
  <c r="S154" i="9" s="1"/>
  <c r="T113" i="7"/>
  <c r="T91" i="7"/>
  <c r="U154" i="9" s="1"/>
  <c r="X113" i="7"/>
  <c r="X91" i="7"/>
  <c r="Y154" i="9" s="1"/>
  <c r="H114" i="7"/>
  <c r="H92" i="7"/>
  <c r="I155" i="9" s="1"/>
  <c r="N92" i="7"/>
  <c r="O155" i="9" s="1"/>
  <c r="N114" i="7"/>
  <c r="R92" i="7"/>
  <c r="S155" i="9" s="1"/>
  <c r="R114" i="7"/>
  <c r="V92" i="7"/>
  <c r="W155" i="9" s="1"/>
  <c r="V114" i="7"/>
  <c r="Z92" i="7"/>
  <c r="AA155" i="9" s="1"/>
  <c r="Z114" i="7"/>
  <c r="H115" i="7"/>
  <c r="H93" i="7"/>
  <c r="I156" i="9" s="1"/>
  <c r="N115" i="7"/>
  <c r="N93" i="7"/>
  <c r="O156" i="9" s="1"/>
  <c r="G113" i="7"/>
  <c r="G91" i="7"/>
  <c r="H154" i="9" s="1"/>
  <c r="J113" i="7"/>
  <c r="J91" i="7"/>
  <c r="K154" i="9" s="1"/>
  <c r="K113" i="7"/>
  <c r="K91" i="7"/>
  <c r="L154" i="9" s="1"/>
  <c r="M91" i="7"/>
  <c r="N154" i="9" s="1"/>
  <c r="M113" i="7"/>
  <c r="O113" i="7"/>
  <c r="O91" i="7"/>
  <c r="P154" i="9" s="1"/>
  <c r="Q91" i="7"/>
  <c r="R154" i="9" s="1"/>
  <c r="Q113" i="7"/>
  <c r="S113" i="7"/>
  <c r="S91" i="7"/>
  <c r="T154" i="9" s="1"/>
  <c r="U91" i="7"/>
  <c r="V154" i="9" s="1"/>
  <c r="U113" i="7"/>
  <c r="W113" i="7"/>
  <c r="W91" i="7"/>
  <c r="X154" i="9" s="1"/>
  <c r="Y91" i="7"/>
  <c r="Z154" i="9" s="1"/>
  <c r="Y113" i="7"/>
  <c r="G114" i="7"/>
  <c r="G92" i="7"/>
  <c r="H155" i="9" s="1"/>
  <c r="J92" i="7"/>
  <c r="K155" i="9" s="1"/>
  <c r="J114" i="7"/>
  <c r="K114" i="7"/>
  <c r="K92" i="7"/>
  <c r="L155" i="9" s="1"/>
  <c r="M114" i="7"/>
  <c r="M92" i="7"/>
  <c r="N155" i="9" s="1"/>
  <c r="O114" i="7"/>
  <c r="O92" i="7"/>
  <c r="P155" i="9" s="1"/>
  <c r="Q114" i="7"/>
  <c r="Q92" i="7"/>
  <c r="R155" i="9" s="1"/>
  <c r="S114" i="7"/>
  <c r="S92" i="7"/>
  <c r="T155" i="9" s="1"/>
  <c r="U114" i="7"/>
  <c r="U92" i="7"/>
  <c r="V155" i="9" s="1"/>
  <c r="W114" i="7"/>
  <c r="W92" i="7"/>
  <c r="X155" i="9" s="1"/>
  <c r="Y114" i="7"/>
  <c r="Y92" i="7"/>
  <c r="Z155" i="9" s="1"/>
  <c r="G115" i="7"/>
  <c r="G93" i="7"/>
  <c r="H156" i="9" s="1"/>
  <c r="J115" i="7"/>
  <c r="J93" i="7"/>
  <c r="K156" i="9" s="1"/>
  <c r="K115" i="7"/>
  <c r="K93" i="7"/>
  <c r="L156" i="9" s="1"/>
  <c r="M115" i="7"/>
  <c r="M93" i="7"/>
  <c r="N156" i="9" s="1"/>
  <c r="O115" i="7"/>
  <c r="O93" i="7"/>
  <c r="P156" i="9" s="1"/>
  <c r="Q115" i="7"/>
  <c r="Q93" i="7"/>
  <c r="R156" i="9" s="1"/>
  <c r="S115" i="7"/>
  <c r="S93" i="7"/>
  <c r="T156" i="9" s="1"/>
  <c r="U115" i="7"/>
  <c r="U93" i="7"/>
  <c r="V156" i="9" s="1"/>
  <c r="W115" i="7"/>
  <c r="W93" i="7"/>
  <c r="X156" i="9" s="1"/>
  <c r="Y115" i="7"/>
  <c r="Y93" i="7"/>
  <c r="Z156" i="9" s="1"/>
  <c r="J116" i="7"/>
  <c r="J94" i="7"/>
  <c r="K157" i="9" s="1"/>
  <c r="E113" i="7"/>
  <c r="E91" i="7"/>
  <c r="F154" i="9" s="1"/>
  <c r="F116" i="7"/>
  <c r="F94" i="7"/>
  <c r="G157" i="9" s="1"/>
  <c r="D116" i="7"/>
  <c r="D94" i="7"/>
  <c r="E157" i="9" s="1"/>
  <c r="F115" i="7"/>
  <c r="F93" i="7"/>
  <c r="G156" i="9" s="1"/>
  <c r="D115" i="7"/>
  <c r="D93" i="7"/>
  <c r="E156" i="9" s="1"/>
  <c r="F92" i="7"/>
  <c r="G155" i="9" s="1"/>
  <c r="F114" i="7"/>
  <c r="D114" i="7"/>
  <c r="D92" i="7"/>
  <c r="E155" i="9" s="1"/>
  <c r="Z57" i="9"/>
  <c r="X57" i="9"/>
  <c r="V57" i="9"/>
  <c r="T57" i="9"/>
  <c r="R57" i="9"/>
  <c r="P57" i="9"/>
  <c r="N57" i="9"/>
  <c r="L57" i="9"/>
  <c r="J57" i="9"/>
  <c r="H57" i="9"/>
  <c r="F57" i="9"/>
  <c r="D57" i="9"/>
  <c r="Z56" i="9"/>
  <c r="X56" i="9"/>
  <c r="V56" i="9"/>
  <c r="T56" i="9"/>
  <c r="R56" i="9"/>
  <c r="P56" i="9"/>
  <c r="N56" i="9"/>
  <c r="L56" i="9"/>
  <c r="J56" i="9"/>
  <c r="H56" i="9"/>
  <c r="F56" i="9"/>
  <c r="D56" i="9"/>
  <c r="Z55" i="9"/>
  <c r="X55" i="9"/>
  <c r="V55" i="9"/>
  <c r="T55" i="9"/>
  <c r="R55" i="9"/>
  <c r="P55" i="9"/>
  <c r="N55" i="9"/>
  <c r="L55" i="9"/>
  <c r="J55" i="9"/>
  <c r="H55" i="9"/>
  <c r="F55" i="9"/>
  <c r="D55" i="9"/>
  <c r="Z54" i="9"/>
  <c r="X54" i="9"/>
  <c r="V54" i="9"/>
  <c r="T54" i="9"/>
  <c r="R54" i="9"/>
  <c r="P54" i="9"/>
  <c r="N54" i="9"/>
  <c r="L54" i="9"/>
  <c r="J54" i="9"/>
  <c r="H54" i="9"/>
  <c r="F54" i="9"/>
  <c r="D54" i="9"/>
  <c r="Z53" i="9"/>
  <c r="X53" i="9"/>
  <c r="V53" i="9"/>
  <c r="T53" i="9"/>
  <c r="R53" i="9"/>
  <c r="P53" i="9"/>
  <c r="N53" i="9"/>
  <c r="L53" i="9"/>
  <c r="J53" i="9"/>
  <c r="H53" i="9"/>
  <c r="F53" i="9"/>
  <c r="D53" i="9"/>
  <c r="Z52" i="9"/>
  <c r="X52" i="9"/>
  <c r="V52" i="9"/>
  <c r="T52" i="9"/>
  <c r="R52" i="9"/>
  <c r="P52" i="9"/>
  <c r="N52" i="9"/>
  <c r="L52" i="9"/>
  <c r="J52" i="9"/>
  <c r="H52" i="9"/>
  <c r="F52" i="9"/>
  <c r="D52" i="9"/>
  <c r="Z51" i="9"/>
  <c r="X51" i="9"/>
  <c r="V51" i="9"/>
  <c r="T51" i="9"/>
  <c r="R51" i="9"/>
  <c r="P51" i="9"/>
  <c r="N51" i="9"/>
  <c r="L51" i="9"/>
  <c r="J51" i="9"/>
  <c r="H51" i="9"/>
  <c r="F51" i="9"/>
  <c r="D51" i="9"/>
  <c r="Z50" i="9"/>
  <c r="X50" i="9"/>
  <c r="V50" i="9"/>
  <c r="T50" i="9"/>
  <c r="R50" i="9"/>
  <c r="P50" i="9"/>
  <c r="N50" i="9"/>
  <c r="L50" i="9"/>
  <c r="J50" i="9"/>
  <c r="H50" i="9"/>
  <c r="F50" i="9"/>
  <c r="D50" i="9"/>
  <c r="Z49" i="9"/>
  <c r="X49" i="9"/>
  <c r="V49" i="9"/>
  <c r="T49" i="9"/>
  <c r="R49" i="9"/>
  <c r="P49" i="9"/>
  <c r="N49" i="9"/>
  <c r="L49" i="9"/>
  <c r="J49" i="9"/>
  <c r="H49" i="9"/>
  <c r="F49" i="9"/>
  <c r="D49" i="9"/>
  <c r="Z48" i="9"/>
  <c r="X48" i="9"/>
  <c r="V48" i="9"/>
  <c r="T48" i="9"/>
  <c r="R48" i="9"/>
  <c r="P48" i="9"/>
  <c r="N48" i="9"/>
  <c r="L48" i="9"/>
  <c r="J48" i="9"/>
  <c r="H48" i="9"/>
  <c r="F48" i="9"/>
  <c r="D48" i="9"/>
  <c r="Z47" i="9"/>
  <c r="X47" i="9"/>
  <c r="V47" i="9"/>
  <c r="T47" i="9"/>
  <c r="R47" i="9"/>
  <c r="P47" i="9"/>
  <c r="N47" i="9"/>
  <c r="L47" i="9"/>
  <c r="J47" i="9"/>
  <c r="H47" i="9"/>
  <c r="F47" i="9"/>
  <c r="D47" i="9"/>
  <c r="Z46" i="9"/>
  <c r="X46" i="9"/>
  <c r="V46" i="9"/>
  <c r="T46" i="9"/>
  <c r="R46" i="9"/>
  <c r="P46" i="9"/>
  <c r="N46" i="9"/>
  <c r="L46" i="9"/>
  <c r="J46" i="9"/>
  <c r="H46" i="9"/>
  <c r="F46" i="9"/>
  <c r="D46" i="9"/>
  <c r="Z45" i="9"/>
  <c r="X45" i="9"/>
  <c r="V45" i="9"/>
  <c r="T45" i="9"/>
  <c r="R45" i="9"/>
  <c r="P45" i="9"/>
  <c r="N45" i="9"/>
  <c r="L45" i="9"/>
  <c r="J45" i="9"/>
  <c r="H45" i="9"/>
  <c r="F45" i="9"/>
  <c r="D45" i="9"/>
  <c r="Z44" i="9"/>
  <c r="X44" i="9"/>
  <c r="V44" i="9"/>
  <c r="T44" i="9"/>
  <c r="R44" i="9"/>
  <c r="P44" i="9"/>
  <c r="N44" i="9"/>
  <c r="L44" i="9"/>
  <c r="J44" i="9"/>
  <c r="H44" i="9"/>
  <c r="F44" i="9"/>
  <c r="D44" i="9"/>
  <c r="Z43" i="9"/>
  <c r="X43" i="9"/>
  <c r="V43" i="9"/>
  <c r="T43" i="9"/>
  <c r="R43" i="9"/>
  <c r="P43" i="9"/>
  <c r="N43" i="9"/>
  <c r="L43" i="9"/>
  <c r="J43" i="9"/>
  <c r="H43" i="9"/>
  <c r="F43" i="9"/>
  <c r="D43" i="9"/>
  <c r="Z42" i="9"/>
  <c r="X42" i="9"/>
  <c r="V42" i="9"/>
  <c r="T42" i="9"/>
  <c r="R42" i="9"/>
  <c r="P42" i="9"/>
  <c r="N42" i="9"/>
  <c r="L42" i="9"/>
  <c r="J42" i="9"/>
  <c r="H42" i="9"/>
  <c r="F42" i="9"/>
  <c r="D42" i="9"/>
  <c r="Z41" i="9"/>
  <c r="X41" i="9"/>
  <c r="V41" i="9"/>
  <c r="T41" i="9"/>
  <c r="R41" i="9"/>
  <c r="P41" i="9"/>
  <c r="N41" i="9"/>
  <c r="L41" i="9"/>
  <c r="H41" i="9"/>
  <c r="D41" i="9"/>
  <c r="Z40" i="9"/>
  <c r="X40" i="9"/>
  <c r="V40" i="9"/>
  <c r="T40" i="9"/>
  <c r="R40" i="9"/>
  <c r="P40" i="9"/>
  <c r="N40" i="9"/>
  <c r="L40" i="9"/>
  <c r="H40" i="9"/>
  <c r="D40" i="9"/>
  <c r="Z39" i="9"/>
  <c r="X39" i="9"/>
  <c r="V39" i="9"/>
  <c r="T39" i="9"/>
  <c r="R39" i="9"/>
  <c r="P39" i="9"/>
  <c r="N39" i="9"/>
  <c r="L39" i="9"/>
  <c r="H39" i="9"/>
  <c r="F39" i="9"/>
  <c r="D39" i="9"/>
  <c r="C109" i="7"/>
  <c r="D172" i="9" s="1"/>
  <c r="C107" i="7"/>
  <c r="D170" i="9" s="1"/>
  <c r="C105" i="7"/>
  <c r="D168" i="9" s="1"/>
  <c r="C103" i="7"/>
  <c r="D166" i="9" s="1"/>
  <c r="C101" i="7"/>
  <c r="D164" i="9" s="1"/>
  <c r="C99" i="7"/>
  <c r="D162" i="9" s="1"/>
  <c r="C97" i="7"/>
  <c r="D160" i="9" s="1"/>
  <c r="C95" i="7"/>
  <c r="D158" i="9" s="1"/>
  <c r="C93" i="7"/>
  <c r="D156" i="9" s="1"/>
  <c r="Z109" i="7"/>
  <c r="AA172" i="9" s="1"/>
  <c r="X109" i="7"/>
  <c r="Y172" i="9" s="1"/>
  <c r="V109" i="7"/>
  <c r="W172" i="9" s="1"/>
  <c r="T109" i="7"/>
  <c r="U172" i="9" s="1"/>
  <c r="R109" i="7"/>
  <c r="S172" i="9" s="1"/>
  <c r="P109" i="7"/>
  <c r="Q172" i="9" s="1"/>
  <c r="N109" i="7"/>
  <c r="O172" i="9" s="1"/>
  <c r="L109" i="7"/>
  <c r="M172" i="9" s="1"/>
  <c r="J109" i="7"/>
  <c r="K172" i="9" s="1"/>
  <c r="H109" i="7"/>
  <c r="I172" i="9" s="1"/>
  <c r="F109" i="7"/>
  <c r="G172" i="9" s="1"/>
  <c r="D109" i="7"/>
  <c r="E172" i="9" s="1"/>
  <c r="Y108" i="7"/>
  <c r="Z171" i="9" s="1"/>
  <c r="W108" i="7"/>
  <c r="X171" i="9" s="1"/>
  <c r="U108" i="7"/>
  <c r="V171" i="9" s="1"/>
  <c r="S108" i="7"/>
  <c r="T171" i="9" s="1"/>
  <c r="Q108" i="7"/>
  <c r="R171" i="9" s="1"/>
  <c r="O108" i="7"/>
  <c r="P171" i="9" s="1"/>
  <c r="M108" i="7"/>
  <c r="N171" i="9" s="1"/>
  <c r="K108" i="7"/>
  <c r="L171" i="9" s="1"/>
  <c r="I108" i="7"/>
  <c r="J171" i="9" s="1"/>
  <c r="G108" i="7"/>
  <c r="H171" i="9" s="1"/>
  <c r="E108" i="7"/>
  <c r="F171" i="9" s="1"/>
  <c r="Z107" i="7"/>
  <c r="AA170" i="9" s="1"/>
  <c r="X107" i="7"/>
  <c r="Y170" i="9" s="1"/>
  <c r="V107" i="7"/>
  <c r="W170" i="9" s="1"/>
  <c r="T107" i="7"/>
  <c r="U170" i="9" s="1"/>
  <c r="R107" i="7"/>
  <c r="S170" i="9" s="1"/>
  <c r="P107" i="7"/>
  <c r="Q170" i="9" s="1"/>
  <c r="N107" i="7"/>
  <c r="O170" i="9" s="1"/>
  <c r="L107" i="7"/>
  <c r="M170" i="9" s="1"/>
  <c r="J107" i="7"/>
  <c r="K170" i="9" s="1"/>
  <c r="H107" i="7"/>
  <c r="I170" i="9" s="1"/>
  <c r="F107" i="7"/>
  <c r="G170" i="9" s="1"/>
  <c r="D107" i="7"/>
  <c r="E170" i="9" s="1"/>
  <c r="Y106" i="7"/>
  <c r="Z169" i="9" s="1"/>
  <c r="W106" i="7"/>
  <c r="X169" i="9" s="1"/>
  <c r="U106" i="7"/>
  <c r="V169" i="9" s="1"/>
  <c r="S106" i="7"/>
  <c r="T169" i="9" s="1"/>
  <c r="Q106" i="7"/>
  <c r="R169" i="9" s="1"/>
  <c r="O106" i="7"/>
  <c r="P169" i="9" s="1"/>
  <c r="M106" i="7"/>
  <c r="N169" i="9" s="1"/>
  <c r="K106" i="7"/>
  <c r="L169" i="9" s="1"/>
  <c r="I106" i="7"/>
  <c r="J169" i="9" s="1"/>
  <c r="G106" i="7"/>
  <c r="H169" i="9" s="1"/>
  <c r="E106" i="7"/>
  <c r="F169" i="9" s="1"/>
  <c r="Z105" i="7"/>
  <c r="AA168" i="9" s="1"/>
  <c r="X105" i="7"/>
  <c r="Y168" i="9" s="1"/>
  <c r="V105" i="7"/>
  <c r="W168" i="9" s="1"/>
  <c r="T105" i="7"/>
  <c r="U168" i="9" s="1"/>
  <c r="R105" i="7"/>
  <c r="S168" i="9" s="1"/>
  <c r="P105" i="7"/>
  <c r="Q168" i="9" s="1"/>
  <c r="N105" i="7"/>
  <c r="O168" i="9" s="1"/>
  <c r="L105" i="7"/>
  <c r="M168" i="9" s="1"/>
  <c r="J105" i="7"/>
  <c r="K168" i="9" s="1"/>
  <c r="H105" i="7"/>
  <c r="I168" i="9" s="1"/>
  <c r="F105" i="7"/>
  <c r="G168" i="9" s="1"/>
  <c r="D105" i="7"/>
  <c r="E168" i="9" s="1"/>
  <c r="Y104" i="7"/>
  <c r="Z167" i="9" s="1"/>
  <c r="W104" i="7"/>
  <c r="X167" i="9" s="1"/>
  <c r="U104" i="7"/>
  <c r="V167" i="9" s="1"/>
  <c r="S104" i="7"/>
  <c r="T167" i="9" s="1"/>
  <c r="Q104" i="7"/>
  <c r="R167" i="9" s="1"/>
  <c r="O104" i="7"/>
  <c r="P167" i="9" s="1"/>
  <c r="M104" i="7"/>
  <c r="N167" i="9" s="1"/>
  <c r="K104" i="7"/>
  <c r="L167" i="9" s="1"/>
  <c r="I104" i="7"/>
  <c r="J167" i="9" s="1"/>
  <c r="G104" i="7"/>
  <c r="H167" i="9" s="1"/>
  <c r="E104" i="7"/>
  <c r="F167" i="9" s="1"/>
  <c r="Z103" i="7"/>
  <c r="AA166" i="9" s="1"/>
  <c r="X103" i="7"/>
  <c r="Y166" i="9" s="1"/>
  <c r="V103" i="7"/>
  <c r="W166" i="9" s="1"/>
  <c r="T103" i="7"/>
  <c r="U166" i="9" s="1"/>
  <c r="R103" i="7"/>
  <c r="S166" i="9" s="1"/>
  <c r="P103" i="7"/>
  <c r="Q166" i="9" s="1"/>
  <c r="N103" i="7"/>
  <c r="O166" i="9" s="1"/>
  <c r="L103" i="7"/>
  <c r="M166" i="9" s="1"/>
  <c r="J103" i="7"/>
  <c r="K166" i="9" s="1"/>
  <c r="H103" i="7"/>
  <c r="I166" i="9" s="1"/>
  <c r="F103" i="7"/>
  <c r="G166" i="9" s="1"/>
  <c r="D103" i="7"/>
  <c r="E166" i="9" s="1"/>
  <c r="Y102" i="7"/>
  <c r="Z165" i="9" s="1"/>
  <c r="W102" i="7"/>
  <c r="X165" i="9" s="1"/>
  <c r="U102" i="7"/>
  <c r="V165" i="9" s="1"/>
  <c r="S102" i="7"/>
  <c r="T165" i="9" s="1"/>
  <c r="Q102" i="7"/>
  <c r="R165" i="9" s="1"/>
  <c r="O102" i="7"/>
  <c r="P165" i="9" s="1"/>
  <c r="M102" i="7"/>
  <c r="N165" i="9" s="1"/>
  <c r="K102" i="7"/>
  <c r="L165" i="9" s="1"/>
  <c r="I102" i="7"/>
  <c r="J165" i="9" s="1"/>
  <c r="G102" i="7"/>
  <c r="H165" i="9" s="1"/>
  <c r="E102" i="7"/>
  <c r="F165" i="9" s="1"/>
  <c r="Z101" i="7"/>
  <c r="AA164" i="9" s="1"/>
  <c r="X101" i="7"/>
  <c r="Y164" i="9" s="1"/>
  <c r="V101" i="7"/>
  <c r="W164" i="9" s="1"/>
  <c r="T101" i="7"/>
  <c r="U164" i="9" s="1"/>
  <c r="R101" i="7"/>
  <c r="S164" i="9" s="1"/>
  <c r="P101" i="7"/>
  <c r="Q164" i="9" s="1"/>
  <c r="N101" i="7"/>
  <c r="O164" i="9" s="1"/>
  <c r="L101" i="7"/>
  <c r="M164" i="9" s="1"/>
  <c r="J101" i="7"/>
  <c r="K164" i="9" s="1"/>
  <c r="H101" i="7"/>
  <c r="I164" i="9" s="1"/>
  <c r="F101" i="7"/>
  <c r="G164" i="9" s="1"/>
  <c r="D101" i="7"/>
  <c r="E164" i="9" s="1"/>
  <c r="Y100" i="7"/>
  <c r="Z163" i="9" s="1"/>
  <c r="W100" i="7"/>
  <c r="X163" i="9" s="1"/>
  <c r="U100" i="7"/>
  <c r="V163" i="9" s="1"/>
  <c r="S100" i="7"/>
  <c r="T163" i="9" s="1"/>
  <c r="Q100" i="7"/>
  <c r="R163" i="9" s="1"/>
  <c r="O100" i="7"/>
  <c r="P163" i="9" s="1"/>
  <c r="M100" i="7"/>
  <c r="N163" i="9" s="1"/>
  <c r="K100" i="7"/>
  <c r="L163" i="9" s="1"/>
  <c r="I100" i="7"/>
  <c r="J163" i="9" s="1"/>
  <c r="G100" i="7"/>
  <c r="H163" i="9" s="1"/>
  <c r="E100" i="7"/>
  <c r="F163" i="9" s="1"/>
  <c r="Z99" i="7"/>
  <c r="AA162" i="9" s="1"/>
  <c r="X99" i="7"/>
  <c r="Y162" i="9" s="1"/>
  <c r="V99" i="7"/>
  <c r="W162" i="9" s="1"/>
  <c r="T99" i="7"/>
  <c r="U162" i="9" s="1"/>
  <c r="R99" i="7"/>
  <c r="S162" i="9" s="1"/>
  <c r="P99" i="7"/>
  <c r="Q162" i="9" s="1"/>
  <c r="N99" i="7"/>
  <c r="O162" i="9" s="1"/>
  <c r="L99" i="7"/>
  <c r="M162" i="9" s="1"/>
  <c r="J99" i="7"/>
  <c r="K162" i="9" s="1"/>
  <c r="H99" i="7"/>
  <c r="I162" i="9" s="1"/>
  <c r="F99" i="7"/>
  <c r="G162" i="9" s="1"/>
  <c r="D99" i="7"/>
  <c r="E162" i="9" s="1"/>
  <c r="Y98" i="7"/>
  <c r="Z161" i="9" s="1"/>
  <c r="W98" i="7"/>
  <c r="X161" i="9" s="1"/>
  <c r="U98" i="7"/>
  <c r="V161" i="9" s="1"/>
  <c r="S98" i="7"/>
  <c r="T161" i="9" s="1"/>
  <c r="Q98" i="7"/>
  <c r="R161" i="9" s="1"/>
  <c r="O98" i="7"/>
  <c r="P161" i="9" s="1"/>
  <c r="M98" i="7"/>
  <c r="N161" i="9" s="1"/>
  <c r="K98" i="7"/>
  <c r="L161" i="9" s="1"/>
  <c r="I98" i="7"/>
  <c r="J161" i="9" s="1"/>
  <c r="G98" i="7"/>
  <c r="H161" i="9" s="1"/>
  <c r="E98" i="7"/>
  <c r="F161" i="9" s="1"/>
  <c r="Z97" i="7"/>
  <c r="AA160" i="9" s="1"/>
  <c r="X97" i="7"/>
  <c r="Y160" i="9" s="1"/>
  <c r="V97" i="7"/>
  <c r="W160" i="9" s="1"/>
  <c r="T97" i="7"/>
  <c r="U160" i="9" s="1"/>
  <c r="R97" i="7"/>
  <c r="S160" i="9" s="1"/>
  <c r="P97" i="7"/>
  <c r="Q160" i="9" s="1"/>
  <c r="N97" i="7"/>
  <c r="O160" i="9" s="1"/>
  <c r="L97" i="7"/>
  <c r="M160" i="9" s="1"/>
  <c r="J97" i="7"/>
  <c r="K160" i="9" s="1"/>
  <c r="H97" i="7"/>
  <c r="I160" i="9" s="1"/>
  <c r="F97" i="7"/>
  <c r="G160" i="9" s="1"/>
  <c r="D97" i="7"/>
  <c r="E160" i="9" s="1"/>
  <c r="Y96" i="7"/>
  <c r="Z159" i="9" s="1"/>
  <c r="W96" i="7"/>
  <c r="X159" i="9" s="1"/>
  <c r="U96" i="7"/>
  <c r="V159" i="9" s="1"/>
  <c r="S96" i="7"/>
  <c r="T159" i="9" s="1"/>
  <c r="Q96" i="7"/>
  <c r="R159" i="9" s="1"/>
  <c r="O96" i="7"/>
  <c r="P159" i="9" s="1"/>
  <c r="M96" i="7"/>
  <c r="N159" i="9" s="1"/>
  <c r="K96" i="7"/>
  <c r="L159" i="9" s="1"/>
  <c r="I96" i="7"/>
  <c r="J159" i="9" s="1"/>
  <c r="G96" i="7"/>
  <c r="H159" i="9" s="1"/>
  <c r="E96" i="7"/>
  <c r="F159" i="9" s="1"/>
  <c r="Z95" i="7"/>
  <c r="AA158" i="9" s="1"/>
  <c r="X95" i="7"/>
  <c r="Y158" i="9" s="1"/>
  <c r="V95" i="7"/>
  <c r="W158" i="9" s="1"/>
  <c r="T95" i="7"/>
  <c r="U158" i="9" s="1"/>
  <c r="R95" i="7"/>
  <c r="S158" i="9" s="1"/>
  <c r="P95" i="7"/>
  <c r="Q158" i="9" s="1"/>
  <c r="N95" i="7"/>
  <c r="O158" i="9" s="1"/>
  <c r="L95" i="7"/>
  <c r="M158" i="9" s="1"/>
  <c r="J95" i="7"/>
  <c r="K158" i="9" s="1"/>
  <c r="H95" i="7"/>
  <c r="I158" i="9" s="1"/>
  <c r="F95" i="7"/>
  <c r="G158" i="9" s="1"/>
  <c r="D95" i="7"/>
  <c r="E158" i="9" s="1"/>
  <c r="Y94" i="7"/>
  <c r="Z157" i="9" s="1"/>
  <c r="W94" i="7"/>
  <c r="X157" i="9" s="1"/>
  <c r="U94" i="7"/>
  <c r="V157" i="9" s="1"/>
  <c r="S94" i="7"/>
  <c r="T157" i="9" s="1"/>
  <c r="O94" i="7"/>
  <c r="P157" i="9" s="1"/>
  <c r="K94" i="7"/>
  <c r="L157" i="9" s="1"/>
  <c r="G94" i="7"/>
  <c r="H157" i="9" s="1"/>
  <c r="Z93" i="7"/>
  <c r="AA156" i="9" s="1"/>
  <c r="V93" i="7"/>
  <c r="W156" i="9" s="1"/>
  <c r="I113" i="7"/>
  <c r="I91" i="7"/>
  <c r="J154" i="9" s="1"/>
  <c r="L113" i="7"/>
  <c r="L91" i="7"/>
  <c r="M154" i="9" s="1"/>
  <c r="P113" i="7"/>
  <c r="P91" i="7"/>
  <c r="Q154" i="9" s="1"/>
  <c r="V113" i="7"/>
  <c r="V91" i="7"/>
  <c r="W154" i="9" s="1"/>
  <c r="Z113" i="7"/>
  <c r="Z91" i="7"/>
  <c r="AA154" i="9" s="1"/>
  <c r="I114" i="7"/>
  <c r="I92" i="7"/>
  <c r="J155" i="9" s="1"/>
  <c r="L114" i="7"/>
  <c r="L92" i="7"/>
  <c r="M155" i="9" s="1"/>
  <c r="P114" i="7"/>
  <c r="P92" i="7"/>
  <c r="Q155" i="9" s="1"/>
  <c r="T114" i="7"/>
  <c r="T92" i="7"/>
  <c r="U155" i="9" s="1"/>
  <c r="X114" i="7"/>
  <c r="X92" i="7"/>
  <c r="Y155" i="9" s="1"/>
  <c r="I115" i="7"/>
  <c r="I93" i="7"/>
  <c r="J156" i="9" s="1"/>
  <c r="L115" i="7"/>
  <c r="L93" i="7"/>
  <c r="M156" i="9" s="1"/>
  <c r="P115" i="7"/>
  <c r="P93" i="7"/>
  <c r="Q156" i="9" s="1"/>
  <c r="R115" i="7"/>
  <c r="R93" i="7"/>
  <c r="S156" i="9" s="1"/>
  <c r="T115" i="7"/>
  <c r="T93" i="7"/>
  <c r="U156" i="9" s="1"/>
  <c r="H116" i="7"/>
  <c r="H94" i="7"/>
  <c r="I157" i="9" s="1"/>
  <c r="L116" i="7"/>
  <c r="L94" i="7"/>
  <c r="M157" i="9" s="1"/>
  <c r="N116" i="7"/>
  <c r="N94" i="7"/>
  <c r="O157" i="9" s="1"/>
  <c r="P116" i="7"/>
  <c r="P94" i="7"/>
  <c r="Q157" i="9" s="1"/>
  <c r="R116" i="7"/>
  <c r="R94" i="7"/>
  <c r="S157" i="9" s="1"/>
  <c r="F113" i="7"/>
  <c r="F91" i="7"/>
  <c r="G154" i="9" s="1"/>
  <c r="D113" i="7"/>
  <c r="D91" i="7"/>
  <c r="E154" i="9" s="1"/>
  <c r="E115" i="7"/>
  <c r="E93" i="7"/>
  <c r="F156" i="9" s="1"/>
  <c r="E114" i="7"/>
  <c r="E92" i="7"/>
  <c r="F155" i="9" s="1"/>
  <c r="AA57" i="9"/>
  <c r="Y57" i="9"/>
  <c r="W57" i="9"/>
  <c r="U57" i="9"/>
  <c r="S57" i="9"/>
  <c r="Q57" i="9"/>
  <c r="O57" i="9"/>
  <c r="M57" i="9"/>
  <c r="K57" i="9"/>
  <c r="I57" i="9"/>
  <c r="G57" i="9"/>
  <c r="E57" i="9"/>
  <c r="AA56" i="9"/>
  <c r="Y56" i="9"/>
  <c r="W56" i="9"/>
  <c r="U56" i="9"/>
  <c r="S56" i="9"/>
  <c r="Q56" i="9"/>
  <c r="O56" i="9"/>
  <c r="M56" i="9"/>
  <c r="K56" i="9"/>
  <c r="I56" i="9"/>
  <c r="G56" i="9"/>
  <c r="E56" i="9"/>
  <c r="AA55" i="9"/>
  <c r="Y55" i="9"/>
  <c r="W55" i="9"/>
  <c r="U55" i="9"/>
  <c r="S55" i="9"/>
  <c r="Q55" i="9"/>
  <c r="O55" i="9"/>
  <c r="M55" i="9"/>
  <c r="K55" i="9"/>
  <c r="I55" i="9"/>
  <c r="G55" i="9"/>
  <c r="E55" i="9"/>
  <c r="AA54" i="9"/>
  <c r="Y54" i="9"/>
  <c r="W54" i="9"/>
  <c r="U54" i="9"/>
  <c r="S54" i="9"/>
  <c r="Q54" i="9"/>
  <c r="O54" i="9"/>
  <c r="M54" i="9"/>
  <c r="K54" i="9"/>
  <c r="I54" i="9"/>
  <c r="G54" i="9"/>
  <c r="E54" i="9"/>
  <c r="AA53" i="9"/>
  <c r="Y53" i="9"/>
  <c r="W53" i="9"/>
  <c r="U53" i="9"/>
  <c r="S53" i="9"/>
  <c r="Q53" i="9"/>
  <c r="O53" i="9"/>
  <c r="M53" i="9"/>
  <c r="K53" i="9"/>
  <c r="I53" i="9"/>
  <c r="G53" i="9"/>
  <c r="E53" i="9"/>
  <c r="AA52" i="9"/>
  <c r="Y52" i="9"/>
  <c r="W52" i="9"/>
  <c r="U52" i="9"/>
  <c r="S52" i="9"/>
  <c r="Q52" i="9"/>
  <c r="O52" i="9"/>
  <c r="M52" i="9"/>
  <c r="K52" i="9"/>
  <c r="I52" i="9"/>
  <c r="G52" i="9"/>
  <c r="E52" i="9"/>
  <c r="AA51" i="9"/>
  <c r="Y51" i="9"/>
  <c r="W51" i="9"/>
  <c r="U51" i="9"/>
  <c r="S51" i="9"/>
  <c r="Q51" i="9"/>
  <c r="O51" i="9"/>
  <c r="M51" i="9"/>
  <c r="K51" i="9"/>
  <c r="I51" i="9"/>
  <c r="G51" i="9"/>
  <c r="E51" i="9"/>
  <c r="AA50" i="9"/>
  <c r="Y50" i="9"/>
  <c r="W50" i="9"/>
  <c r="U50" i="9"/>
  <c r="S50" i="9"/>
  <c r="Q50" i="9"/>
  <c r="O50" i="9"/>
  <c r="M50" i="9"/>
  <c r="K50" i="9"/>
  <c r="I50" i="9"/>
  <c r="G50" i="9"/>
  <c r="E50" i="9"/>
  <c r="AA49" i="9"/>
  <c r="Y49" i="9"/>
  <c r="W49" i="9"/>
  <c r="U49" i="9"/>
  <c r="S49" i="9"/>
  <c r="Q49" i="9"/>
  <c r="O49" i="9"/>
  <c r="M49" i="9"/>
  <c r="K49" i="9"/>
  <c r="I49" i="9"/>
  <c r="G49" i="9"/>
  <c r="E49" i="9"/>
  <c r="AA48" i="9"/>
  <c r="Y48" i="9"/>
  <c r="W48" i="9"/>
  <c r="U48" i="9"/>
  <c r="S48" i="9"/>
  <c r="Q48" i="9"/>
  <c r="O48" i="9"/>
  <c r="M48" i="9"/>
  <c r="K48" i="9"/>
  <c r="I48" i="9"/>
  <c r="G48" i="9"/>
  <c r="E48" i="9"/>
  <c r="AA47" i="9"/>
  <c r="Y47" i="9"/>
  <c r="W47" i="9"/>
  <c r="U47" i="9"/>
  <c r="S47" i="9"/>
  <c r="Q47" i="9"/>
  <c r="O47" i="9"/>
  <c r="M47" i="9"/>
  <c r="K47" i="9"/>
  <c r="I47" i="9"/>
  <c r="G47" i="9"/>
  <c r="E47" i="9"/>
  <c r="AA46" i="9"/>
  <c r="Y46" i="9"/>
  <c r="W46" i="9"/>
  <c r="U46" i="9"/>
  <c r="S46" i="9"/>
  <c r="Q46" i="9"/>
  <c r="O46" i="9"/>
  <c r="M46" i="9"/>
  <c r="K46" i="9"/>
  <c r="I46" i="9"/>
  <c r="G46" i="9"/>
  <c r="E46" i="9"/>
  <c r="AA45" i="9"/>
  <c r="Y45" i="9"/>
  <c r="W45" i="9"/>
  <c r="U45" i="9"/>
  <c r="S45" i="9"/>
  <c r="Q45" i="9"/>
  <c r="O45" i="9"/>
  <c r="M45" i="9"/>
  <c r="K45" i="9"/>
  <c r="I45" i="9"/>
  <c r="G45" i="9"/>
  <c r="E45" i="9"/>
  <c r="AA44" i="9"/>
  <c r="Y44" i="9"/>
  <c r="W44" i="9"/>
  <c r="U44" i="9"/>
  <c r="S44" i="9"/>
  <c r="Q44" i="9"/>
  <c r="O44" i="9"/>
  <c r="M44" i="9"/>
  <c r="K44" i="9"/>
  <c r="I44" i="9"/>
  <c r="G44" i="9"/>
  <c r="E44" i="9"/>
  <c r="AA43" i="9"/>
  <c r="Y43" i="9"/>
  <c r="W43" i="9"/>
  <c r="U43" i="9"/>
  <c r="S43" i="9"/>
  <c r="Q43" i="9"/>
  <c r="O43" i="9"/>
  <c r="M43" i="9"/>
  <c r="K43" i="9"/>
  <c r="I43" i="9"/>
  <c r="G43" i="9"/>
  <c r="E43" i="9"/>
  <c r="AA42" i="9"/>
  <c r="Y42" i="9"/>
  <c r="W42" i="9"/>
  <c r="U42" i="9"/>
  <c r="S42" i="9"/>
  <c r="Q42" i="9"/>
  <c r="O42" i="9"/>
  <c r="M42" i="9"/>
  <c r="K42" i="9"/>
  <c r="I42" i="9"/>
  <c r="G42" i="9"/>
  <c r="E42" i="9"/>
  <c r="AA41" i="9"/>
  <c r="Y41" i="9"/>
  <c r="W41" i="9"/>
  <c r="U41" i="9"/>
  <c r="S41" i="9"/>
  <c r="Q41" i="9"/>
  <c r="O41" i="9"/>
  <c r="M41" i="9"/>
  <c r="K41" i="9"/>
  <c r="I41" i="9"/>
  <c r="G41" i="9"/>
  <c r="E41" i="9"/>
  <c r="AA40" i="9"/>
  <c r="Y40" i="9"/>
  <c r="W40" i="9"/>
  <c r="U40" i="9"/>
  <c r="S40" i="9"/>
  <c r="Q40" i="9"/>
  <c r="O40" i="9"/>
  <c r="M40" i="9"/>
  <c r="K40" i="9"/>
  <c r="I40" i="9"/>
  <c r="G40" i="9"/>
  <c r="E40" i="9"/>
  <c r="AA39" i="9"/>
  <c r="Y39" i="9"/>
  <c r="W39" i="9"/>
  <c r="U39" i="9"/>
  <c r="S39" i="9"/>
  <c r="Q39" i="9"/>
  <c r="O39" i="9"/>
  <c r="M39" i="9"/>
  <c r="K39" i="9"/>
  <c r="I39" i="9"/>
  <c r="G39" i="9"/>
  <c r="E39" i="9"/>
  <c r="C18" i="9"/>
  <c r="C17" i="9"/>
  <c r="C16" i="9"/>
  <c r="C15" i="9"/>
  <c r="C14" i="9"/>
  <c r="C13" i="9"/>
  <c r="C12" i="9"/>
  <c r="C11" i="9"/>
  <c r="C91" i="7"/>
  <c r="D154" i="9" s="1"/>
  <c r="C108" i="7"/>
  <c r="D171" i="9" s="1"/>
  <c r="C106" i="7"/>
  <c r="D169" i="9" s="1"/>
  <c r="C104" i="7"/>
  <c r="D167" i="9" s="1"/>
  <c r="C102" i="7"/>
  <c r="D165" i="9" s="1"/>
  <c r="C100" i="7"/>
  <c r="D163" i="9" s="1"/>
  <c r="C98" i="7"/>
  <c r="D161" i="9" s="1"/>
  <c r="C96" i="7"/>
  <c r="D159" i="9" s="1"/>
  <c r="C94" i="7"/>
  <c r="D157" i="9" s="1"/>
  <c r="C92" i="7"/>
  <c r="D155" i="9" s="1"/>
  <c r="Y109" i="7"/>
  <c r="Z172" i="9" s="1"/>
  <c r="W109" i="7"/>
  <c r="X172" i="9" s="1"/>
  <c r="U109" i="7"/>
  <c r="V172" i="9" s="1"/>
  <c r="S109" i="7"/>
  <c r="T172" i="9" s="1"/>
  <c r="Q109" i="7"/>
  <c r="R172" i="9" s="1"/>
  <c r="O109" i="7"/>
  <c r="P172" i="9" s="1"/>
  <c r="M109" i="7"/>
  <c r="N172" i="9" s="1"/>
  <c r="K109" i="7"/>
  <c r="L172" i="9" s="1"/>
  <c r="I109" i="7"/>
  <c r="J172" i="9" s="1"/>
  <c r="G109" i="7"/>
  <c r="H172" i="9" s="1"/>
  <c r="E109" i="7"/>
  <c r="F172" i="9" s="1"/>
  <c r="Z108" i="7"/>
  <c r="AA171" i="9" s="1"/>
  <c r="X108" i="7"/>
  <c r="Y171" i="9" s="1"/>
  <c r="V108" i="7"/>
  <c r="W171" i="9" s="1"/>
  <c r="T108" i="7"/>
  <c r="U171" i="9" s="1"/>
  <c r="R108" i="7"/>
  <c r="S171" i="9" s="1"/>
  <c r="P108" i="7"/>
  <c r="Q171" i="9" s="1"/>
  <c r="N108" i="7"/>
  <c r="O171" i="9" s="1"/>
  <c r="L108" i="7"/>
  <c r="M171" i="9" s="1"/>
  <c r="J108" i="7"/>
  <c r="K171" i="9" s="1"/>
  <c r="H108" i="7"/>
  <c r="I171" i="9" s="1"/>
  <c r="F108" i="7"/>
  <c r="G171" i="9" s="1"/>
  <c r="D108" i="7"/>
  <c r="E171" i="9" s="1"/>
  <c r="Y107" i="7"/>
  <c r="Z170" i="9" s="1"/>
  <c r="W107" i="7"/>
  <c r="X170" i="9" s="1"/>
  <c r="U107" i="7"/>
  <c r="V170" i="9" s="1"/>
  <c r="S107" i="7"/>
  <c r="T170" i="9" s="1"/>
  <c r="Q107" i="7"/>
  <c r="R170" i="9" s="1"/>
  <c r="O107" i="7"/>
  <c r="P170" i="9" s="1"/>
  <c r="M107" i="7"/>
  <c r="N170" i="9" s="1"/>
  <c r="K107" i="7"/>
  <c r="L170" i="9" s="1"/>
  <c r="I107" i="7"/>
  <c r="J170" i="9" s="1"/>
  <c r="G107" i="7"/>
  <c r="H170" i="9" s="1"/>
  <c r="E107" i="7"/>
  <c r="F170" i="9" s="1"/>
  <c r="Z106" i="7"/>
  <c r="AA169" i="9" s="1"/>
  <c r="X106" i="7"/>
  <c r="Y169" i="9" s="1"/>
  <c r="V106" i="7"/>
  <c r="W169" i="9" s="1"/>
  <c r="T106" i="7"/>
  <c r="U169" i="9" s="1"/>
  <c r="R106" i="7"/>
  <c r="S169" i="9" s="1"/>
  <c r="P106" i="7"/>
  <c r="Q169" i="9" s="1"/>
  <c r="N106" i="7"/>
  <c r="O169" i="9" s="1"/>
  <c r="L106" i="7"/>
  <c r="M169" i="9" s="1"/>
  <c r="J106" i="7"/>
  <c r="K169" i="9" s="1"/>
  <c r="H106" i="7"/>
  <c r="I169" i="9" s="1"/>
  <c r="F106" i="7"/>
  <c r="G169" i="9" s="1"/>
  <c r="D106" i="7"/>
  <c r="E169" i="9" s="1"/>
  <c r="Y105" i="7"/>
  <c r="Z168" i="9" s="1"/>
  <c r="W105" i="7"/>
  <c r="X168" i="9" s="1"/>
  <c r="U105" i="7"/>
  <c r="V168" i="9" s="1"/>
  <c r="S105" i="7"/>
  <c r="T168" i="9" s="1"/>
  <c r="Q105" i="7"/>
  <c r="R168" i="9" s="1"/>
  <c r="O105" i="7"/>
  <c r="P168" i="9" s="1"/>
  <c r="M105" i="7"/>
  <c r="N168" i="9" s="1"/>
  <c r="K105" i="7"/>
  <c r="L168" i="9" s="1"/>
  <c r="I105" i="7"/>
  <c r="J168" i="9" s="1"/>
  <c r="G105" i="7"/>
  <c r="H168" i="9" s="1"/>
  <c r="E105" i="7"/>
  <c r="F168" i="9" s="1"/>
  <c r="Z104" i="7"/>
  <c r="AA167" i="9" s="1"/>
  <c r="X104" i="7"/>
  <c r="Y167" i="9" s="1"/>
  <c r="V104" i="7"/>
  <c r="W167" i="9" s="1"/>
  <c r="T104" i="7"/>
  <c r="U167" i="9" s="1"/>
  <c r="R104" i="7"/>
  <c r="S167" i="9" s="1"/>
  <c r="P104" i="7"/>
  <c r="Q167" i="9" s="1"/>
  <c r="N104" i="7"/>
  <c r="O167" i="9" s="1"/>
  <c r="L104" i="7"/>
  <c r="M167" i="9" s="1"/>
  <c r="J104" i="7"/>
  <c r="K167" i="9" s="1"/>
  <c r="H104" i="7"/>
  <c r="I167" i="9" s="1"/>
  <c r="F104" i="7"/>
  <c r="G167" i="9" s="1"/>
  <c r="D104" i="7"/>
  <c r="E167" i="9" s="1"/>
  <c r="Y103" i="7"/>
  <c r="Z166" i="9" s="1"/>
  <c r="W103" i="7"/>
  <c r="X166" i="9" s="1"/>
  <c r="U103" i="7"/>
  <c r="V166" i="9" s="1"/>
  <c r="S103" i="7"/>
  <c r="T166" i="9" s="1"/>
  <c r="Q103" i="7"/>
  <c r="R166" i="9" s="1"/>
  <c r="O103" i="7"/>
  <c r="P166" i="9" s="1"/>
  <c r="M103" i="7"/>
  <c r="N166" i="9" s="1"/>
  <c r="K103" i="7"/>
  <c r="L166" i="9" s="1"/>
  <c r="I103" i="7"/>
  <c r="J166" i="9" s="1"/>
  <c r="G103" i="7"/>
  <c r="H166" i="9" s="1"/>
  <c r="E103" i="7"/>
  <c r="F166" i="9" s="1"/>
  <c r="Z102" i="7"/>
  <c r="AA165" i="9" s="1"/>
  <c r="X102" i="7"/>
  <c r="Y165" i="9" s="1"/>
  <c r="V102" i="7"/>
  <c r="W165" i="9" s="1"/>
  <c r="T102" i="7"/>
  <c r="U165" i="9" s="1"/>
  <c r="R102" i="7"/>
  <c r="S165" i="9" s="1"/>
  <c r="P102" i="7"/>
  <c r="Q165" i="9" s="1"/>
  <c r="N102" i="7"/>
  <c r="O165" i="9" s="1"/>
  <c r="L102" i="7"/>
  <c r="M165" i="9" s="1"/>
  <c r="J102" i="7"/>
  <c r="K165" i="9" s="1"/>
  <c r="H102" i="7"/>
  <c r="I165" i="9" s="1"/>
  <c r="F102" i="7"/>
  <c r="G165" i="9" s="1"/>
  <c r="D102" i="7"/>
  <c r="E165" i="9" s="1"/>
  <c r="Y101" i="7"/>
  <c r="Z164" i="9" s="1"/>
  <c r="W101" i="7"/>
  <c r="X164" i="9" s="1"/>
  <c r="U101" i="7"/>
  <c r="V164" i="9" s="1"/>
  <c r="S101" i="7"/>
  <c r="T164" i="9" s="1"/>
  <c r="Q101" i="7"/>
  <c r="R164" i="9" s="1"/>
  <c r="O101" i="7"/>
  <c r="P164" i="9" s="1"/>
  <c r="M101" i="7"/>
  <c r="N164" i="9" s="1"/>
  <c r="K101" i="7"/>
  <c r="L164" i="9" s="1"/>
  <c r="I101" i="7"/>
  <c r="J164" i="9" s="1"/>
  <c r="G101" i="7"/>
  <c r="H164" i="9" s="1"/>
  <c r="E101" i="7"/>
  <c r="F164" i="9" s="1"/>
  <c r="Z100" i="7"/>
  <c r="AA163" i="9" s="1"/>
  <c r="X100" i="7"/>
  <c r="Y163" i="9" s="1"/>
  <c r="V100" i="7"/>
  <c r="W163" i="9" s="1"/>
  <c r="T100" i="7"/>
  <c r="U163" i="9" s="1"/>
  <c r="R100" i="7"/>
  <c r="S163" i="9" s="1"/>
  <c r="P100" i="7"/>
  <c r="Q163" i="9" s="1"/>
  <c r="N100" i="7"/>
  <c r="O163" i="9" s="1"/>
  <c r="L100" i="7"/>
  <c r="M163" i="9" s="1"/>
  <c r="J100" i="7"/>
  <c r="K163" i="9" s="1"/>
  <c r="H100" i="7"/>
  <c r="I163" i="9" s="1"/>
  <c r="F100" i="7"/>
  <c r="G163" i="9" s="1"/>
  <c r="D100" i="7"/>
  <c r="E163" i="9" s="1"/>
  <c r="Y99" i="7"/>
  <c r="Z162" i="9" s="1"/>
  <c r="W99" i="7"/>
  <c r="X162" i="9" s="1"/>
  <c r="U99" i="7"/>
  <c r="V162" i="9" s="1"/>
  <c r="S99" i="7"/>
  <c r="T162" i="9" s="1"/>
  <c r="Q99" i="7"/>
  <c r="R162" i="9" s="1"/>
  <c r="O99" i="7"/>
  <c r="P162" i="9" s="1"/>
  <c r="M99" i="7"/>
  <c r="N162" i="9" s="1"/>
  <c r="K99" i="7"/>
  <c r="L162" i="9" s="1"/>
  <c r="I99" i="7"/>
  <c r="J162" i="9" s="1"/>
  <c r="G99" i="7"/>
  <c r="H162" i="9" s="1"/>
  <c r="E99" i="7"/>
  <c r="F162" i="9" s="1"/>
  <c r="Z98" i="7"/>
  <c r="AA161" i="9" s="1"/>
  <c r="X98" i="7"/>
  <c r="Y161" i="9" s="1"/>
  <c r="V98" i="7"/>
  <c r="W161" i="9" s="1"/>
  <c r="T98" i="7"/>
  <c r="U161" i="9" s="1"/>
  <c r="R98" i="7"/>
  <c r="S161" i="9" s="1"/>
  <c r="P98" i="7"/>
  <c r="Q161" i="9" s="1"/>
  <c r="N98" i="7"/>
  <c r="O161" i="9" s="1"/>
  <c r="L98" i="7"/>
  <c r="M161" i="9" s="1"/>
  <c r="J98" i="7"/>
  <c r="K161" i="9" s="1"/>
  <c r="H98" i="7"/>
  <c r="I161" i="9" s="1"/>
  <c r="F98" i="7"/>
  <c r="G161" i="9" s="1"/>
  <c r="D98" i="7"/>
  <c r="E161" i="9" s="1"/>
  <c r="Y97" i="7"/>
  <c r="Z160" i="9" s="1"/>
  <c r="W97" i="7"/>
  <c r="X160" i="9" s="1"/>
  <c r="U97" i="7"/>
  <c r="V160" i="9" s="1"/>
  <c r="S97" i="7"/>
  <c r="T160" i="9" s="1"/>
  <c r="Q97" i="7"/>
  <c r="R160" i="9" s="1"/>
  <c r="O97" i="7"/>
  <c r="P160" i="9" s="1"/>
  <c r="M97" i="7"/>
  <c r="N160" i="9" s="1"/>
  <c r="K97" i="7"/>
  <c r="L160" i="9" s="1"/>
  <c r="I97" i="7"/>
  <c r="J160" i="9" s="1"/>
  <c r="G97" i="7"/>
  <c r="H160" i="9" s="1"/>
  <c r="E97" i="7"/>
  <c r="F160" i="9" s="1"/>
  <c r="Z96" i="7"/>
  <c r="AA159" i="9" s="1"/>
  <c r="X96" i="7"/>
  <c r="Y159" i="9" s="1"/>
  <c r="V96" i="7"/>
  <c r="W159" i="9" s="1"/>
  <c r="T96" i="7"/>
  <c r="U159" i="9" s="1"/>
  <c r="R96" i="7"/>
  <c r="S159" i="9" s="1"/>
  <c r="P96" i="7"/>
  <c r="Q159" i="9" s="1"/>
  <c r="N96" i="7"/>
  <c r="O159" i="9" s="1"/>
  <c r="L96" i="7"/>
  <c r="M159" i="9" s="1"/>
  <c r="J96" i="7"/>
  <c r="K159" i="9" s="1"/>
  <c r="H96" i="7"/>
  <c r="I159" i="9" s="1"/>
  <c r="F96" i="7"/>
  <c r="G159" i="9" s="1"/>
  <c r="D96" i="7"/>
  <c r="E159" i="9" s="1"/>
  <c r="Y95" i="7"/>
  <c r="Z158" i="9" s="1"/>
  <c r="W95" i="7"/>
  <c r="X158" i="9" s="1"/>
  <c r="U95" i="7"/>
  <c r="V158" i="9" s="1"/>
  <c r="S95" i="7"/>
  <c r="T158" i="9" s="1"/>
  <c r="Q95" i="7"/>
  <c r="R158" i="9" s="1"/>
  <c r="O95" i="7"/>
  <c r="P158" i="9" s="1"/>
  <c r="M95" i="7"/>
  <c r="N158" i="9" s="1"/>
  <c r="K95" i="7"/>
  <c r="L158" i="9" s="1"/>
  <c r="I95" i="7"/>
  <c r="J158" i="9" s="1"/>
  <c r="G95" i="7"/>
  <c r="H158" i="9" s="1"/>
  <c r="E95" i="7"/>
  <c r="F158" i="9" s="1"/>
  <c r="Z94" i="7"/>
  <c r="AA157" i="9" s="1"/>
  <c r="X94" i="7"/>
  <c r="Y157" i="9" s="1"/>
  <c r="V94" i="7"/>
  <c r="W157" i="9" s="1"/>
  <c r="T94" i="7"/>
  <c r="U157" i="9" s="1"/>
  <c r="Q94" i="7"/>
  <c r="R157" i="9" s="1"/>
  <c r="M94" i="7"/>
  <c r="N157" i="9" s="1"/>
  <c r="I94" i="7"/>
  <c r="J157" i="9" s="1"/>
  <c r="E94" i="7"/>
  <c r="F157" i="9" s="1"/>
  <c r="X93" i="7"/>
  <c r="Y156" i="9" s="1"/>
  <c r="D80" i="9"/>
  <c r="C144" i="10"/>
  <c r="D99" i="9" s="1"/>
  <c r="D78" i="9"/>
  <c r="C142" i="10"/>
  <c r="D97" i="9" s="1"/>
  <c r="X81" i="9"/>
  <c r="W145" i="10"/>
  <c r="X100" i="9" s="1"/>
  <c r="V81" i="9"/>
  <c r="U145" i="10"/>
  <c r="V100" i="9" s="1"/>
  <c r="T81" i="9"/>
  <c r="S145" i="10"/>
  <c r="T100" i="9" s="1"/>
  <c r="R81" i="9"/>
  <c r="Q145" i="10"/>
  <c r="R100" i="9" s="1"/>
  <c r="N81" i="9"/>
  <c r="M145" i="10"/>
  <c r="N100" i="9" s="1"/>
  <c r="L81" i="9"/>
  <c r="K145" i="10"/>
  <c r="L100" i="9" s="1"/>
  <c r="J81" i="9"/>
  <c r="I145" i="10"/>
  <c r="J100" i="9" s="1"/>
  <c r="F81" i="9"/>
  <c r="E145" i="10"/>
  <c r="F100" i="9" s="1"/>
  <c r="Y80" i="9"/>
  <c r="X144" i="10"/>
  <c r="U80" i="9"/>
  <c r="T144" i="10"/>
  <c r="U99" i="9" s="1"/>
  <c r="S80" i="9"/>
  <c r="R144" i="10"/>
  <c r="S99" i="9" s="1"/>
  <c r="Q80" i="9"/>
  <c r="P144" i="10"/>
  <c r="Q99" i="9" s="1"/>
  <c r="O80" i="9"/>
  <c r="N144" i="10"/>
  <c r="O99" i="9" s="1"/>
  <c r="M80" i="9"/>
  <c r="L144" i="10"/>
  <c r="M99" i="9" s="1"/>
  <c r="K80" i="9"/>
  <c r="J144" i="10"/>
  <c r="K99" i="9" s="1"/>
  <c r="I80" i="9"/>
  <c r="G80" i="9"/>
  <c r="F144" i="10"/>
  <c r="G99" i="9" s="1"/>
  <c r="E80" i="9"/>
  <c r="D144" i="10"/>
  <c r="E99" i="9" s="1"/>
  <c r="Z79" i="9"/>
  <c r="Y143" i="10"/>
  <c r="Z98" i="9" s="1"/>
  <c r="X79" i="9"/>
  <c r="W143" i="10"/>
  <c r="X98" i="9" s="1"/>
  <c r="V79" i="9"/>
  <c r="U143" i="10"/>
  <c r="V98" i="9" s="1"/>
  <c r="T79" i="9"/>
  <c r="S143" i="10"/>
  <c r="T98" i="9" s="1"/>
  <c r="R79" i="9"/>
  <c r="Q143" i="10"/>
  <c r="R98" i="9" s="1"/>
  <c r="N79" i="9"/>
  <c r="M143" i="10"/>
  <c r="N98" i="9" s="1"/>
  <c r="J79" i="9"/>
  <c r="I143" i="10"/>
  <c r="J98" i="9" s="1"/>
  <c r="H79" i="9"/>
  <c r="G143" i="10"/>
  <c r="H98" i="9" s="1"/>
  <c r="F79" i="9"/>
  <c r="E143" i="10"/>
  <c r="F98" i="9" s="1"/>
  <c r="Y78" i="9"/>
  <c r="X142" i="10"/>
  <c r="Y97" i="9" s="1"/>
  <c r="W78" i="9"/>
  <c r="U78" i="9"/>
  <c r="T142" i="10"/>
  <c r="U97" i="9" s="1"/>
  <c r="S78" i="9"/>
  <c r="R142" i="10"/>
  <c r="S97" i="9" s="1"/>
  <c r="Q78" i="9"/>
  <c r="O78" i="9"/>
  <c r="N142" i="10"/>
  <c r="O97" i="9" s="1"/>
  <c r="M78" i="9"/>
  <c r="L142" i="10"/>
  <c r="M97" i="9" s="1"/>
  <c r="K78" i="9"/>
  <c r="J142" i="10"/>
  <c r="K97" i="9" s="1"/>
  <c r="I78" i="9"/>
  <c r="G78" i="9"/>
  <c r="F142" i="10"/>
  <c r="G97" i="9" s="1"/>
  <c r="E78" i="9"/>
  <c r="D142" i="10"/>
  <c r="E97" i="9" s="1"/>
  <c r="E141" i="10"/>
  <c r="F96" i="9" s="1"/>
  <c r="G141" i="10"/>
  <c r="H96" i="9" s="1"/>
  <c r="Q141" i="10"/>
  <c r="R96" i="9" s="1"/>
  <c r="O141" i="10"/>
  <c r="P96" i="9" s="1"/>
  <c r="M141" i="10"/>
  <c r="N96" i="9" s="1"/>
  <c r="K141" i="10"/>
  <c r="L96" i="9" s="1"/>
  <c r="S141" i="10"/>
  <c r="T96" i="9" s="1"/>
  <c r="T141" i="10"/>
  <c r="U96" i="9" s="1"/>
  <c r="Z141" i="10"/>
  <c r="AA96" i="9" s="1"/>
  <c r="Y159" i="10"/>
  <c r="Z114" i="9" s="1"/>
  <c r="W159" i="10"/>
  <c r="X114" i="9" s="1"/>
  <c r="U159" i="10"/>
  <c r="V114" i="9" s="1"/>
  <c r="S159" i="10"/>
  <c r="T114" i="9" s="1"/>
  <c r="Q159" i="10"/>
  <c r="R114" i="9" s="1"/>
  <c r="O159" i="10"/>
  <c r="P114" i="9" s="1"/>
  <c r="M159" i="10"/>
  <c r="N114" i="9" s="1"/>
  <c r="K159" i="10"/>
  <c r="L114" i="9" s="1"/>
  <c r="I159" i="10"/>
  <c r="J114" i="9" s="1"/>
  <c r="G159" i="10"/>
  <c r="H114" i="9" s="1"/>
  <c r="E159" i="10"/>
  <c r="F114" i="9" s="1"/>
  <c r="C159" i="10"/>
  <c r="D114" i="9" s="1"/>
  <c r="Y158" i="10"/>
  <c r="Z113" i="9" s="1"/>
  <c r="W158" i="10"/>
  <c r="X113" i="9" s="1"/>
  <c r="U158" i="10"/>
  <c r="V113" i="9" s="1"/>
  <c r="S158" i="10"/>
  <c r="T113" i="9" s="1"/>
  <c r="Q158" i="10"/>
  <c r="R113" i="9" s="1"/>
  <c r="O158" i="10"/>
  <c r="P113" i="9" s="1"/>
  <c r="M158" i="10"/>
  <c r="N113" i="9" s="1"/>
  <c r="G158" i="10"/>
  <c r="H113" i="9" s="1"/>
  <c r="E158" i="10"/>
  <c r="F113" i="9" s="1"/>
  <c r="C158" i="10"/>
  <c r="D113" i="9" s="1"/>
  <c r="Y157" i="10"/>
  <c r="W157" i="10"/>
  <c r="X112" i="9" s="1"/>
  <c r="U157" i="10"/>
  <c r="V112" i="9" s="1"/>
  <c r="S157" i="10"/>
  <c r="T112" i="9" s="1"/>
  <c r="Q157" i="10"/>
  <c r="R112" i="9" s="1"/>
  <c r="O157" i="10"/>
  <c r="P112" i="9" s="1"/>
  <c r="M157" i="10"/>
  <c r="N112" i="9" s="1"/>
  <c r="K157" i="10"/>
  <c r="L112" i="9" s="1"/>
  <c r="I157" i="10"/>
  <c r="J112" i="9" s="1"/>
  <c r="E157" i="10"/>
  <c r="F112" i="9" s="1"/>
  <c r="C157" i="10"/>
  <c r="D112" i="9" s="1"/>
  <c r="Y156" i="10"/>
  <c r="W156" i="10"/>
  <c r="X111" i="9" s="1"/>
  <c r="U156" i="10"/>
  <c r="V111" i="9" s="1"/>
  <c r="Q156" i="10"/>
  <c r="R111" i="9" s="1"/>
  <c r="O156" i="10"/>
  <c r="P111" i="9" s="1"/>
  <c r="M156" i="10"/>
  <c r="N111" i="9" s="1"/>
  <c r="I156" i="10"/>
  <c r="J111" i="9" s="1"/>
  <c r="G156" i="10"/>
  <c r="H111" i="9" s="1"/>
  <c r="E156" i="10"/>
  <c r="F111" i="9" s="1"/>
  <c r="C156" i="10"/>
  <c r="D111" i="9" s="1"/>
  <c r="Y155" i="10"/>
  <c r="U155" i="10"/>
  <c r="V110" i="9" s="1"/>
  <c r="S155" i="10"/>
  <c r="T110" i="9" s="1"/>
  <c r="Q155" i="10"/>
  <c r="R110" i="9" s="1"/>
  <c r="O155" i="10"/>
  <c r="P110" i="9" s="1"/>
  <c r="M155" i="10"/>
  <c r="N110" i="9" s="1"/>
  <c r="K155" i="10"/>
  <c r="L110" i="9" s="1"/>
  <c r="I155" i="10"/>
  <c r="J110" i="9" s="1"/>
  <c r="G155" i="10"/>
  <c r="H110" i="9" s="1"/>
  <c r="E155" i="10"/>
  <c r="F110" i="9" s="1"/>
  <c r="C155" i="10"/>
  <c r="D110" i="9" s="1"/>
  <c r="Y154" i="10"/>
  <c r="W154" i="10"/>
  <c r="X109" i="9" s="1"/>
  <c r="U154" i="10"/>
  <c r="V109" i="9" s="1"/>
  <c r="Q154" i="10"/>
  <c r="R109" i="9" s="1"/>
  <c r="M154" i="10"/>
  <c r="N109" i="9" s="1"/>
  <c r="E154" i="10"/>
  <c r="F109" i="9" s="1"/>
  <c r="C154" i="10"/>
  <c r="D109" i="9" s="1"/>
  <c r="Y153" i="10"/>
  <c r="U153" i="10"/>
  <c r="V108" i="9" s="1"/>
  <c r="S153" i="10"/>
  <c r="T108" i="9" s="1"/>
  <c r="Q153" i="10"/>
  <c r="R108" i="9" s="1"/>
  <c r="M153" i="10"/>
  <c r="N108" i="9" s="1"/>
  <c r="K153" i="10"/>
  <c r="L108" i="9" s="1"/>
  <c r="I153" i="10"/>
  <c r="J108" i="9" s="1"/>
  <c r="G153" i="10"/>
  <c r="H108" i="9" s="1"/>
  <c r="E153" i="10"/>
  <c r="F108" i="9" s="1"/>
  <c r="C153" i="10"/>
  <c r="D108" i="9" s="1"/>
  <c r="Y152" i="10"/>
  <c r="Z107" i="9" s="1"/>
  <c r="W152" i="10"/>
  <c r="X107" i="9" s="1"/>
  <c r="U152" i="10"/>
  <c r="V107" i="9" s="1"/>
  <c r="S152" i="10"/>
  <c r="T107" i="9" s="1"/>
  <c r="Q152" i="10"/>
  <c r="R107" i="9" s="1"/>
  <c r="O152" i="10"/>
  <c r="P107" i="9" s="1"/>
  <c r="M152" i="10"/>
  <c r="N107" i="9" s="1"/>
  <c r="K152" i="10"/>
  <c r="L107" i="9" s="1"/>
  <c r="G152" i="10"/>
  <c r="H107" i="9" s="1"/>
  <c r="E152" i="10"/>
  <c r="F107" i="9" s="1"/>
  <c r="C152" i="10"/>
  <c r="D107" i="9" s="1"/>
  <c r="Y151" i="10"/>
  <c r="U151" i="10"/>
  <c r="V106" i="9" s="1"/>
  <c r="S151" i="10"/>
  <c r="T106" i="9" s="1"/>
  <c r="Q151" i="10"/>
  <c r="R106" i="9" s="1"/>
  <c r="M151" i="10"/>
  <c r="N106" i="9" s="1"/>
  <c r="K151" i="10"/>
  <c r="L106" i="9" s="1"/>
  <c r="I151" i="10"/>
  <c r="J106" i="9" s="1"/>
  <c r="G151" i="10"/>
  <c r="H106" i="9" s="1"/>
  <c r="E151" i="10"/>
  <c r="F106" i="9" s="1"/>
  <c r="C151" i="10"/>
  <c r="D106" i="9" s="1"/>
  <c r="Y150" i="10"/>
  <c r="W150" i="10"/>
  <c r="X105" i="9" s="1"/>
  <c r="U150" i="10"/>
  <c r="V105" i="9" s="1"/>
  <c r="S150" i="10"/>
  <c r="T105" i="9" s="1"/>
  <c r="Q150" i="10"/>
  <c r="R105" i="9" s="1"/>
  <c r="O150" i="10"/>
  <c r="P105" i="9" s="1"/>
  <c r="M150" i="10"/>
  <c r="N105" i="9" s="1"/>
  <c r="K150" i="10"/>
  <c r="L105" i="9" s="1"/>
  <c r="G150" i="10"/>
  <c r="H105" i="9" s="1"/>
  <c r="E150" i="10"/>
  <c r="F105" i="9" s="1"/>
  <c r="C150" i="10"/>
  <c r="D105" i="9" s="1"/>
  <c r="Y149" i="10"/>
  <c r="Z104" i="9" s="1"/>
  <c r="W149" i="10"/>
  <c r="X104" i="9" s="1"/>
  <c r="U149" i="10"/>
  <c r="V104" i="9" s="1"/>
  <c r="Q149" i="10"/>
  <c r="R104" i="9" s="1"/>
  <c r="O149" i="10"/>
  <c r="P104" i="9" s="1"/>
  <c r="M149" i="10"/>
  <c r="N104" i="9" s="1"/>
  <c r="I149" i="10"/>
  <c r="J104" i="9" s="1"/>
  <c r="G149" i="10"/>
  <c r="H104" i="9" s="1"/>
  <c r="E149" i="10"/>
  <c r="F104" i="9" s="1"/>
  <c r="C149" i="10"/>
  <c r="D104" i="9" s="1"/>
  <c r="Y148" i="10"/>
  <c r="Z103" i="9" s="1"/>
  <c r="W148" i="10"/>
  <c r="X103" i="9" s="1"/>
  <c r="U148" i="10"/>
  <c r="V103" i="9" s="1"/>
  <c r="S148" i="10"/>
  <c r="T103" i="9" s="1"/>
  <c r="Q148" i="10"/>
  <c r="R103" i="9" s="1"/>
  <c r="O148" i="10"/>
  <c r="P103" i="9" s="1"/>
  <c r="M148" i="10"/>
  <c r="N103" i="9" s="1"/>
  <c r="K148" i="10"/>
  <c r="L103" i="9" s="1"/>
  <c r="I148" i="10"/>
  <c r="J103" i="9" s="1"/>
  <c r="G148" i="10"/>
  <c r="H103" i="9" s="1"/>
  <c r="E148" i="10"/>
  <c r="F103" i="9" s="1"/>
  <c r="C148" i="10"/>
  <c r="D103" i="9" s="1"/>
  <c r="Y147" i="10"/>
  <c r="Z102" i="9" s="1"/>
  <c r="W147" i="10"/>
  <c r="X102" i="9" s="1"/>
  <c r="U147" i="10"/>
  <c r="V102" i="9" s="1"/>
  <c r="S147" i="10"/>
  <c r="T102" i="9" s="1"/>
  <c r="Q147" i="10"/>
  <c r="R102" i="9" s="1"/>
  <c r="O147" i="10"/>
  <c r="P102" i="9" s="1"/>
  <c r="M147" i="10"/>
  <c r="N102" i="9" s="1"/>
  <c r="K147" i="10"/>
  <c r="L102" i="9" s="1"/>
  <c r="I147" i="10"/>
  <c r="J102" i="9" s="1"/>
  <c r="G147" i="10"/>
  <c r="H102" i="9" s="1"/>
  <c r="E147" i="10"/>
  <c r="F102" i="9" s="1"/>
  <c r="C147" i="10"/>
  <c r="D102" i="9" s="1"/>
  <c r="Y146" i="10"/>
  <c r="Z101" i="9" s="1"/>
  <c r="W146" i="10"/>
  <c r="X101" i="9" s="1"/>
  <c r="U146" i="10"/>
  <c r="V101" i="9" s="1"/>
  <c r="S146" i="10"/>
  <c r="T101" i="9" s="1"/>
  <c r="Q146" i="10"/>
  <c r="R101" i="9" s="1"/>
  <c r="O146" i="10"/>
  <c r="P101" i="9" s="1"/>
  <c r="M146" i="10"/>
  <c r="N101" i="9" s="1"/>
  <c r="G146" i="10"/>
  <c r="H101" i="9" s="1"/>
  <c r="E146" i="10"/>
  <c r="F101" i="9" s="1"/>
  <c r="C146" i="10"/>
  <c r="D101" i="9" s="1"/>
  <c r="Y145" i="10"/>
  <c r="D81" i="9"/>
  <c r="C145" i="10"/>
  <c r="D100" i="9" s="1"/>
  <c r="D79" i="9"/>
  <c r="C143" i="10"/>
  <c r="D98" i="9" s="1"/>
  <c r="Y81" i="9"/>
  <c r="X145" i="10"/>
  <c r="Y100" i="9" s="1"/>
  <c r="W81" i="9"/>
  <c r="U81" i="9"/>
  <c r="T145" i="10"/>
  <c r="U100" i="9" s="1"/>
  <c r="S81" i="9"/>
  <c r="R145" i="10"/>
  <c r="S100" i="9" s="1"/>
  <c r="Q81" i="9"/>
  <c r="P145" i="10"/>
  <c r="Q100" i="9" s="1"/>
  <c r="O81" i="9"/>
  <c r="N145" i="10"/>
  <c r="O100" i="9" s="1"/>
  <c r="M81" i="9"/>
  <c r="L145" i="10"/>
  <c r="M100" i="9" s="1"/>
  <c r="K81" i="9"/>
  <c r="J145" i="10"/>
  <c r="K100" i="9" s="1"/>
  <c r="I81" i="9"/>
  <c r="G81" i="9"/>
  <c r="F145" i="10"/>
  <c r="G100" i="9" s="1"/>
  <c r="E81" i="9"/>
  <c r="D145" i="10"/>
  <c r="E100" i="9" s="1"/>
  <c r="Z80" i="9"/>
  <c r="Y144" i="10"/>
  <c r="Z99" i="9" s="1"/>
  <c r="X80" i="9"/>
  <c r="W144" i="10"/>
  <c r="X99" i="9" s="1"/>
  <c r="V80" i="9"/>
  <c r="U144" i="10"/>
  <c r="V99" i="9" s="1"/>
  <c r="T80" i="9"/>
  <c r="S144" i="10"/>
  <c r="T99" i="9" s="1"/>
  <c r="R80" i="9"/>
  <c r="Q144" i="10"/>
  <c r="R99" i="9" s="1"/>
  <c r="P80" i="9"/>
  <c r="O144" i="10"/>
  <c r="P99" i="9" s="1"/>
  <c r="N80" i="9"/>
  <c r="M144" i="10"/>
  <c r="N99" i="9" s="1"/>
  <c r="L80" i="9"/>
  <c r="K144" i="10"/>
  <c r="L99" i="9" s="1"/>
  <c r="H80" i="9"/>
  <c r="G144" i="10"/>
  <c r="H99" i="9" s="1"/>
  <c r="F80" i="9"/>
  <c r="E144" i="10"/>
  <c r="F99" i="9" s="1"/>
  <c r="AA79" i="9"/>
  <c r="Z143" i="10"/>
  <c r="AA98" i="9" s="1"/>
  <c r="Y79" i="9"/>
  <c r="X143" i="10"/>
  <c r="W79" i="9"/>
  <c r="U79" i="9"/>
  <c r="T143" i="10"/>
  <c r="U98" i="9" s="1"/>
  <c r="S79" i="9"/>
  <c r="R143" i="10"/>
  <c r="S98" i="9" s="1"/>
  <c r="Q79" i="9"/>
  <c r="P143" i="10"/>
  <c r="Q98" i="9" s="1"/>
  <c r="N143" i="10"/>
  <c r="O98" i="9" s="1"/>
  <c r="M79" i="9"/>
  <c r="K79" i="9"/>
  <c r="J143" i="10"/>
  <c r="K98" i="9" s="1"/>
  <c r="I79" i="9"/>
  <c r="G79" i="9"/>
  <c r="E79" i="9"/>
  <c r="D143" i="10"/>
  <c r="E98" i="9" s="1"/>
  <c r="Z78" i="9"/>
  <c r="Y142" i="10"/>
  <c r="V78" i="9"/>
  <c r="U142" i="10"/>
  <c r="V97" i="9" s="1"/>
  <c r="T78" i="9"/>
  <c r="S142" i="10"/>
  <c r="T97" i="9" s="1"/>
  <c r="R78" i="9"/>
  <c r="Q142" i="10"/>
  <c r="R97" i="9" s="1"/>
  <c r="P78" i="9"/>
  <c r="O142" i="10"/>
  <c r="P97" i="9" s="1"/>
  <c r="N78" i="9"/>
  <c r="M142" i="10"/>
  <c r="N97" i="9" s="1"/>
  <c r="L78" i="9"/>
  <c r="K142" i="10"/>
  <c r="L97" i="9" s="1"/>
  <c r="H78" i="9"/>
  <c r="G142" i="10"/>
  <c r="H97" i="9" s="1"/>
  <c r="F78" i="9"/>
  <c r="E142" i="10"/>
  <c r="F97" i="9" s="1"/>
  <c r="C141" i="10"/>
  <c r="D96" i="9" s="1"/>
  <c r="D141" i="10"/>
  <c r="E96" i="9" s="1"/>
  <c r="P141" i="10"/>
  <c r="Q96" i="9" s="1"/>
  <c r="N141" i="10"/>
  <c r="O96" i="9" s="1"/>
  <c r="L141" i="10"/>
  <c r="M96" i="9" s="1"/>
  <c r="U141" i="10"/>
  <c r="V96" i="9" s="1"/>
  <c r="W141" i="10"/>
  <c r="X96" i="9" s="1"/>
  <c r="Z159" i="10"/>
  <c r="AA114" i="9" s="1"/>
  <c r="X159" i="10"/>
  <c r="T159" i="10"/>
  <c r="U114" i="9" s="1"/>
  <c r="R159" i="10"/>
  <c r="S114" i="9" s="1"/>
  <c r="P159" i="10"/>
  <c r="Q114" i="9" s="1"/>
  <c r="N159" i="10"/>
  <c r="O114" i="9" s="1"/>
  <c r="J159" i="10"/>
  <c r="K114" i="9" s="1"/>
  <c r="D159" i="10"/>
  <c r="E114" i="9" s="1"/>
  <c r="T158" i="10"/>
  <c r="U113" i="9" s="1"/>
  <c r="R158" i="10"/>
  <c r="S113" i="9" s="1"/>
  <c r="N158" i="10"/>
  <c r="O113" i="9" s="1"/>
  <c r="L158" i="10"/>
  <c r="M113" i="9" s="1"/>
  <c r="F158" i="10"/>
  <c r="G113" i="9" s="1"/>
  <c r="D158" i="10"/>
  <c r="E113" i="9" s="1"/>
  <c r="Z157" i="10"/>
  <c r="AA112" i="9" s="1"/>
  <c r="X157" i="10"/>
  <c r="Y112" i="9" s="1"/>
  <c r="T157" i="10"/>
  <c r="U112" i="9" s="1"/>
  <c r="R157" i="10"/>
  <c r="S112" i="9" s="1"/>
  <c r="P157" i="10"/>
  <c r="Q112" i="9" s="1"/>
  <c r="L157" i="10"/>
  <c r="M112" i="9" s="1"/>
  <c r="J157" i="10"/>
  <c r="K112" i="9" s="1"/>
  <c r="D157" i="10"/>
  <c r="E112" i="9" s="1"/>
  <c r="X156" i="10"/>
  <c r="Y111" i="9" s="1"/>
  <c r="T156" i="10"/>
  <c r="U111" i="9" s="1"/>
  <c r="P156" i="10"/>
  <c r="Q111" i="9" s="1"/>
  <c r="N156" i="10"/>
  <c r="O111" i="9" s="1"/>
  <c r="L156" i="10"/>
  <c r="M111" i="9" s="1"/>
  <c r="F156" i="10"/>
  <c r="G111" i="9" s="1"/>
  <c r="D156" i="10"/>
  <c r="E111" i="9" s="1"/>
  <c r="Z155" i="10"/>
  <c r="AA110" i="9" s="1"/>
  <c r="X155" i="10"/>
  <c r="T155" i="10"/>
  <c r="U110" i="9" s="1"/>
  <c r="R155" i="10"/>
  <c r="S110" i="9" s="1"/>
  <c r="P155" i="10"/>
  <c r="Q110" i="9" s="1"/>
  <c r="N155" i="10"/>
  <c r="O110" i="9" s="1"/>
  <c r="L155" i="10"/>
  <c r="M110" i="9" s="1"/>
  <c r="J155" i="10"/>
  <c r="K110" i="9" s="1"/>
  <c r="D155" i="10"/>
  <c r="E110" i="9" s="1"/>
  <c r="X154" i="10"/>
  <c r="Y109" i="9" s="1"/>
  <c r="T154" i="10"/>
  <c r="U109" i="9" s="1"/>
  <c r="R154" i="10"/>
  <c r="S109" i="9" s="1"/>
  <c r="P154" i="10"/>
  <c r="Q109" i="9" s="1"/>
  <c r="N154" i="10"/>
  <c r="O109" i="9" s="1"/>
  <c r="L154" i="10"/>
  <c r="M109" i="9" s="1"/>
  <c r="J154" i="10"/>
  <c r="K109" i="9" s="1"/>
  <c r="D154" i="10"/>
  <c r="E109" i="9" s="1"/>
  <c r="X153" i="10"/>
  <c r="T153" i="10"/>
  <c r="U108" i="9" s="1"/>
  <c r="R153" i="10"/>
  <c r="S108" i="9" s="1"/>
  <c r="P153" i="10"/>
  <c r="Q108" i="9" s="1"/>
  <c r="N153" i="10"/>
  <c r="O108" i="9" s="1"/>
  <c r="L153" i="10"/>
  <c r="M108" i="9" s="1"/>
  <c r="J153" i="10"/>
  <c r="K108" i="9" s="1"/>
  <c r="D153" i="10"/>
  <c r="E108" i="9" s="1"/>
  <c r="X152" i="10"/>
  <c r="Y107" i="9" s="1"/>
  <c r="T152" i="10"/>
  <c r="U107" i="9" s="1"/>
  <c r="R152" i="10"/>
  <c r="S107" i="9" s="1"/>
  <c r="P152" i="10"/>
  <c r="Q107" i="9" s="1"/>
  <c r="N152" i="10"/>
  <c r="O107" i="9" s="1"/>
  <c r="L152" i="10"/>
  <c r="M107" i="9" s="1"/>
  <c r="J152" i="10"/>
  <c r="K107" i="9" s="1"/>
  <c r="F152" i="10"/>
  <c r="G107" i="9" s="1"/>
  <c r="D152" i="10"/>
  <c r="E107" i="9" s="1"/>
  <c r="Z151" i="10"/>
  <c r="AA106" i="9" s="1"/>
  <c r="X151" i="10"/>
  <c r="Y106" i="9" s="1"/>
  <c r="T151" i="10"/>
  <c r="U106" i="9" s="1"/>
  <c r="R151" i="10"/>
  <c r="S106" i="9" s="1"/>
  <c r="P151" i="10"/>
  <c r="Q106" i="9" s="1"/>
  <c r="N151" i="10"/>
  <c r="O106" i="9" s="1"/>
  <c r="L151" i="10"/>
  <c r="M106" i="9" s="1"/>
  <c r="J151" i="10"/>
  <c r="K106" i="9" s="1"/>
  <c r="D151" i="10"/>
  <c r="E106" i="9" s="1"/>
  <c r="X150" i="10"/>
  <c r="T150" i="10"/>
  <c r="U105" i="9" s="1"/>
  <c r="P150" i="10"/>
  <c r="Q105" i="9" s="1"/>
  <c r="N150" i="10"/>
  <c r="O105" i="9" s="1"/>
  <c r="L150" i="10"/>
  <c r="M105" i="9" s="1"/>
  <c r="J150" i="10"/>
  <c r="K105" i="9" s="1"/>
  <c r="F150" i="10"/>
  <c r="G105" i="9" s="1"/>
  <c r="D150" i="10"/>
  <c r="E105" i="9" s="1"/>
  <c r="Z149" i="10"/>
  <c r="AA104" i="9" s="1"/>
  <c r="X149" i="10"/>
  <c r="Y104" i="9" s="1"/>
  <c r="T149" i="10"/>
  <c r="U104" i="9" s="1"/>
  <c r="R149" i="10"/>
  <c r="S104" i="9" s="1"/>
  <c r="P149" i="10"/>
  <c r="Q104" i="9" s="1"/>
  <c r="L149" i="10"/>
  <c r="M104" i="9" s="1"/>
  <c r="J149" i="10"/>
  <c r="K104" i="9" s="1"/>
  <c r="D149" i="10"/>
  <c r="E104" i="9" s="1"/>
  <c r="X148" i="10"/>
  <c r="Y103" i="9" s="1"/>
  <c r="T148" i="10"/>
  <c r="U103" i="9" s="1"/>
  <c r="R148" i="10"/>
  <c r="S103" i="9" s="1"/>
  <c r="P148" i="10"/>
  <c r="Q103" i="9" s="1"/>
  <c r="N148" i="10"/>
  <c r="O103" i="9" s="1"/>
  <c r="L148" i="10"/>
  <c r="M103" i="9" s="1"/>
  <c r="J148" i="10"/>
  <c r="K103" i="9" s="1"/>
  <c r="F148" i="10"/>
  <c r="G103" i="9" s="1"/>
  <c r="D148" i="10"/>
  <c r="E103" i="9" s="1"/>
  <c r="Z147" i="10"/>
  <c r="AA102" i="9" s="1"/>
  <c r="X147" i="10"/>
  <c r="T147" i="10"/>
  <c r="U102" i="9" s="1"/>
  <c r="R147" i="10"/>
  <c r="S102" i="9" s="1"/>
  <c r="P147" i="10"/>
  <c r="Q102" i="9" s="1"/>
  <c r="N147" i="10"/>
  <c r="O102" i="9" s="1"/>
  <c r="J147" i="10"/>
  <c r="K102" i="9" s="1"/>
  <c r="D147" i="10"/>
  <c r="E102" i="9" s="1"/>
  <c r="X146" i="10"/>
  <c r="Y101" i="9" s="1"/>
  <c r="T146" i="10"/>
  <c r="U101" i="9" s="1"/>
  <c r="R146" i="10"/>
  <c r="S101" i="9" s="1"/>
  <c r="P146" i="10"/>
  <c r="Q101" i="9" s="1"/>
  <c r="N146" i="10"/>
  <c r="O101" i="9" s="1"/>
  <c r="L146" i="10"/>
  <c r="M101" i="9" s="1"/>
  <c r="J146" i="10"/>
  <c r="K101" i="9" s="1"/>
  <c r="F146" i="10"/>
  <c r="G101" i="9" s="1"/>
  <c r="D146" i="10"/>
  <c r="E101" i="9" s="1"/>
  <c r="Z145" i="10"/>
  <c r="AA100" i="9" s="1"/>
  <c r="AA127" i="9"/>
  <c r="AA89" i="9"/>
  <c r="J88" i="9"/>
  <c r="J80" i="9"/>
  <c r="W94" i="9"/>
  <c r="W92" i="9"/>
  <c r="W88" i="9"/>
  <c r="W84" i="9"/>
  <c r="W80" i="9"/>
  <c r="V119" i="10"/>
  <c r="V141" i="10" s="1"/>
  <c r="W96" i="9" s="1"/>
  <c r="V136" i="10"/>
  <c r="V158" i="10" s="1"/>
  <c r="W113" i="9" s="1"/>
  <c r="V134" i="10"/>
  <c r="V156" i="10" s="1"/>
  <c r="W111" i="9" s="1"/>
  <c r="V132" i="10"/>
  <c r="V154" i="10" s="1"/>
  <c r="W109" i="9" s="1"/>
  <c r="V130" i="10"/>
  <c r="V152" i="10" s="1"/>
  <c r="W107" i="9" s="1"/>
  <c r="V128" i="10"/>
  <c r="V150" i="10" s="1"/>
  <c r="W105" i="9" s="1"/>
  <c r="V126" i="10"/>
  <c r="V148" i="10" s="1"/>
  <c r="W103" i="9" s="1"/>
  <c r="V124" i="10"/>
  <c r="V146" i="10" s="1"/>
  <c r="W101" i="9" s="1"/>
  <c r="V122" i="10"/>
  <c r="V144" i="10" s="1"/>
  <c r="W99" i="9" s="1"/>
  <c r="V120" i="10"/>
  <c r="V142" i="10" s="1"/>
  <c r="W97" i="9" s="1"/>
  <c r="V137" i="10"/>
  <c r="V159" i="10" s="1"/>
  <c r="W114" i="9" s="1"/>
  <c r="V135" i="10"/>
  <c r="V157" i="10" s="1"/>
  <c r="W112" i="9" s="1"/>
  <c r="V133" i="10"/>
  <c r="V155" i="10" s="1"/>
  <c r="W110" i="9" s="1"/>
  <c r="V131" i="10"/>
  <c r="V153" i="10" s="1"/>
  <c r="W108" i="9" s="1"/>
  <c r="V129" i="10"/>
  <c r="V151" i="10" s="1"/>
  <c r="W106" i="9" s="1"/>
  <c r="V127" i="10"/>
  <c r="V149" i="10" s="1"/>
  <c r="W104" i="9" s="1"/>
  <c r="V125" i="10"/>
  <c r="V147" i="10" s="1"/>
  <c r="W102" i="9" s="1"/>
  <c r="V123" i="10"/>
  <c r="V145" i="10" s="1"/>
  <c r="W100" i="9" s="1"/>
  <c r="V121" i="10"/>
  <c r="V143" i="10" s="1"/>
  <c r="W98" i="9" s="1"/>
  <c r="I113" i="10"/>
  <c r="I158" i="10" s="1"/>
  <c r="J113" i="9" s="1"/>
  <c r="I109" i="10"/>
  <c r="I154" i="10" s="1"/>
  <c r="J109" i="9" s="1"/>
  <c r="I105" i="10"/>
  <c r="I150" i="10" s="1"/>
  <c r="J105" i="9" s="1"/>
  <c r="I101" i="10"/>
  <c r="I146" i="10" s="1"/>
  <c r="J101" i="9" s="1"/>
  <c r="I97" i="10"/>
  <c r="I142" i="10" s="1"/>
  <c r="J97" i="9" s="1"/>
  <c r="Z113" i="10"/>
  <c r="Z111" i="10"/>
  <c r="Z109" i="10"/>
  <c r="Z107" i="10"/>
  <c r="Z105" i="10"/>
  <c r="Z103" i="10"/>
  <c r="Z101" i="10"/>
  <c r="Z99" i="10"/>
  <c r="Z97" i="10"/>
  <c r="I96" i="10"/>
  <c r="I141" i="10" s="1"/>
  <c r="J96" i="9" s="1"/>
  <c r="AA119" i="9"/>
  <c r="H130" i="10"/>
  <c r="H152" i="10" s="1"/>
  <c r="I107" i="9" s="1"/>
  <c r="AA133" i="9"/>
  <c r="H134" i="10"/>
  <c r="H156" i="10" s="1"/>
  <c r="I111" i="9" s="1"/>
  <c r="H126" i="10"/>
  <c r="H148" i="10" s="1"/>
  <c r="I103" i="9" s="1"/>
  <c r="AA129" i="9"/>
  <c r="AA125" i="9"/>
  <c r="AA121" i="9"/>
  <c r="AA117" i="9"/>
  <c r="X141" i="10"/>
  <c r="Y96" i="9" s="1"/>
  <c r="H137" i="10"/>
  <c r="H159" i="10" s="1"/>
  <c r="I114" i="9" s="1"/>
  <c r="H135" i="10"/>
  <c r="H157" i="10" s="1"/>
  <c r="I112" i="9" s="1"/>
  <c r="Z110" i="9"/>
  <c r="H133" i="10"/>
  <c r="H155" i="10" s="1"/>
  <c r="I110" i="9" s="1"/>
  <c r="H131" i="10"/>
  <c r="H153" i="10" s="1"/>
  <c r="I108" i="9" s="1"/>
  <c r="Z106" i="9"/>
  <c r="H129" i="10"/>
  <c r="H151" i="10" s="1"/>
  <c r="I106" i="9" s="1"/>
  <c r="H125" i="10"/>
  <c r="H147" i="10" s="1"/>
  <c r="I102" i="9" s="1"/>
  <c r="H123" i="10"/>
  <c r="H145" i="10" s="1"/>
  <c r="I100" i="9" s="1"/>
  <c r="H121" i="10"/>
  <c r="H143" i="10" s="1"/>
  <c r="I98" i="9" s="1"/>
  <c r="Y114" i="9"/>
  <c r="F137" i="10"/>
  <c r="F159" i="10" s="1"/>
  <c r="G114" i="9" s="1"/>
  <c r="F135" i="10"/>
  <c r="F157" i="10" s="1"/>
  <c r="G112" i="9" s="1"/>
  <c r="F133" i="10"/>
  <c r="F155" i="10" s="1"/>
  <c r="G110" i="9" s="1"/>
  <c r="F131" i="10"/>
  <c r="F153" i="10" s="1"/>
  <c r="G108" i="9" s="1"/>
  <c r="F129" i="10"/>
  <c r="F151" i="10" s="1"/>
  <c r="G106" i="9" s="1"/>
  <c r="F127" i="10"/>
  <c r="F149" i="10" s="1"/>
  <c r="G104" i="9" s="1"/>
  <c r="F125" i="10"/>
  <c r="F147" i="10" s="1"/>
  <c r="G102" i="9" s="1"/>
  <c r="Y141" i="10"/>
  <c r="Z96" i="9" s="1"/>
  <c r="Z112" i="9"/>
  <c r="Z108" i="9"/>
  <c r="Y105" i="9"/>
  <c r="Z100" i="9"/>
  <c r="Y99" i="9"/>
  <c r="Z111" i="9"/>
  <c r="Y110" i="9"/>
  <c r="Z109" i="9"/>
  <c r="Y108" i="9"/>
  <c r="Z105" i="9"/>
  <c r="Y102" i="9"/>
  <c r="Y98" i="9"/>
  <c r="Z97" i="9"/>
  <c r="R141" i="10"/>
  <c r="S96" i="9" s="1"/>
  <c r="F119" i="10"/>
  <c r="F141" i="10" s="1"/>
  <c r="G96" i="9" s="1"/>
  <c r="Z152" i="10" l="1"/>
  <c r="AA107" i="9" s="1"/>
  <c r="Z174" i="10"/>
  <c r="Z154" i="10"/>
  <c r="AA109" i="9" s="1"/>
  <c r="Z176" i="10"/>
  <c r="R150" i="10"/>
  <c r="S105" i="9" s="1"/>
  <c r="K143" i="10"/>
  <c r="L98" i="9" s="1"/>
  <c r="Z156" i="10"/>
  <c r="AA111" i="9" s="1"/>
  <c r="Z178" i="10"/>
  <c r="AA130" i="9" s="1"/>
  <c r="L147" i="10"/>
  <c r="M102" i="9" s="1"/>
  <c r="J156" i="10"/>
  <c r="K111" i="9" s="1"/>
  <c r="X158" i="10"/>
  <c r="Y113" i="9" s="1"/>
  <c r="K149" i="10"/>
  <c r="L104" i="9" s="1"/>
  <c r="O153" i="10"/>
  <c r="P108" i="9" s="1"/>
  <c r="G154" i="10"/>
  <c r="H109" i="9" s="1"/>
  <c r="K158" i="10"/>
  <c r="L113" i="9" s="1"/>
  <c r="Z144" i="10"/>
  <c r="AA99" i="9" s="1"/>
  <c r="Z166" i="10"/>
  <c r="AA118" i="9" s="1"/>
  <c r="J158" i="10"/>
  <c r="K113" i="9" s="1"/>
  <c r="Z146" i="10"/>
  <c r="AA101" i="9" s="1"/>
  <c r="Z168" i="10"/>
  <c r="AA120" i="9" s="1"/>
  <c r="N149" i="10"/>
  <c r="O104" i="9" s="1"/>
  <c r="L159" i="10"/>
  <c r="M114" i="9" s="1"/>
  <c r="X78" i="9"/>
  <c r="O154" i="10"/>
  <c r="P109" i="9" s="1"/>
  <c r="W155" i="10"/>
  <c r="X110" i="9" s="1"/>
  <c r="G157" i="10"/>
  <c r="H112" i="9" s="1"/>
  <c r="O143" i="10"/>
  <c r="P98" i="9" s="1"/>
  <c r="Z142" i="10"/>
  <c r="AA97" i="9" s="1"/>
  <c r="Z164" i="10"/>
  <c r="K154" i="10"/>
  <c r="L109" i="9" s="1"/>
  <c r="K156" i="10"/>
  <c r="L111" i="9" s="1"/>
  <c r="Z148" i="10"/>
  <c r="AA103" i="9" s="1"/>
  <c r="Z170" i="10"/>
  <c r="R156" i="10"/>
  <c r="S111" i="9" s="1"/>
  <c r="J141" i="10"/>
  <c r="K96" i="9" s="1"/>
  <c r="K146" i="10"/>
  <c r="L101" i="9" s="1"/>
  <c r="S149" i="10"/>
  <c r="T104" i="9" s="1"/>
  <c r="W153" i="10"/>
  <c r="X108" i="9" s="1"/>
  <c r="G145" i="10"/>
  <c r="H100" i="9" s="1"/>
  <c r="O145" i="10"/>
  <c r="P100" i="9" s="1"/>
  <c r="AA77" i="9"/>
  <c r="Z163" i="10"/>
  <c r="AA115" i="9" s="1"/>
  <c r="Z158" i="10"/>
  <c r="AA113" i="9" s="1"/>
  <c r="Z180" i="10"/>
  <c r="AA132" i="9" s="1"/>
  <c r="O151" i="10"/>
  <c r="P106" i="9" s="1"/>
  <c r="N157" i="10"/>
  <c r="O112" i="9" s="1"/>
  <c r="Z150" i="10"/>
  <c r="AA105" i="9" s="1"/>
  <c r="Z172" i="10"/>
  <c r="P158" i="10"/>
  <c r="Q113" i="9" s="1"/>
  <c r="W151" i="10"/>
  <c r="X106" i="9" s="1"/>
  <c r="S154" i="10"/>
  <c r="T109" i="9" s="1"/>
  <c r="S156" i="10"/>
  <c r="T111" i="9" s="1"/>
  <c r="H119" i="10"/>
  <c r="H141" i="10" s="1"/>
  <c r="I96" i="9" s="1"/>
  <c r="J77" i="9"/>
  <c r="AA80" i="9"/>
  <c r="AA122" i="9"/>
  <c r="AA84" i="9"/>
  <c r="AA126" i="9"/>
  <c r="AA88" i="9"/>
  <c r="AA92" i="9"/>
  <c r="H120" i="10"/>
  <c r="H142" i="10" s="1"/>
  <c r="I97" i="9" s="1"/>
  <c r="J78" i="9"/>
  <c r="H128" i="10"/>
  <c r="H150" i="10" s="1"/>
  <c r="I105" i="9" s="1"/>
  <c r="J86" i="9"/>
  <c r="H136" i="10"/>
  <c r="H158" i="10" s="1"/>
  <c r="I113" i="9" s="1"/>
  <c r="J94" i="9"/>
  <c r="AA116" i="9"/>
  <c r="AA78" i="9"/>
  <c r="AA82" i="9"/>
  <c r="AA124" i="9"/>
  <c r="AA86" i="9"/>
  <c r="AA128" i="9"/>
  <c r="AA90" i="9"/>
  <c r="AA94" i="9"/>
  <c r="H124" i="10"/>
  <c r="H146" i="10" s="1"/>
  <c r="I101" i="9" s="1"/>
  <c r="J82" i="9"/>
  <c r="H132" i="10"/>
  <c r="H154" i="10" s="1"/>
  <c r="I109" i="9" s="1"/>
  <c r="J90" i="9"/>
</calcChain>
</file>

<file path=xl/sharedStrings.xml><?xml version="1.0" encoding="utf-8"?>
<sst xmlns="http://schemas.openxmlformats.org/spreadsheetml/2006/main" count="417" uniqueCount="330">
  <si>
    <t>Income Classes</t>
  </si>
  <si>
    <t>Lower Limit</t>
  </si>
  <si>
    <t>Upper Limit</t>
  </si>
  <si>
    <t>NUMBER OF RETURNS</t>
  </si>
  <si>
    <t>NET INCOME</t>
  </si>
  <si>
    <t>TAX</t>
  </si>
  <si>
    <t>CG Correction</t>
  </si>
  <si>
    <t>CG Correction 1 (1923)</t>
  </si>
  <si>
    <t>CG Correction 2 (1925)</t>
  </si>
  <si>
    <t>CG Correction 1 (1925)</t>
  </si>
  <si>
    <t>Personal Exemption (+ credits for dependents)</t>
  </si>
  <si>
    <t>DIVIDENDS</t>
  </si>
  <si>
    <t>Profits from sales of real estate,etc</t>
  </si>
  <si>
    <t>Net Capital Gain-Amount</t>
  </si>
  <si>
    <t>Profits from sales of real estate, stocks, bonds, etc</t>
  </si>
  <si>
    <t>Capital Net gain from sales of assets held for &gt;2 yrs</t>
  </si>
  <si>
    <t>12.5% on Capital Net Loss (from T.2)</t>
  </si>
  <si>
    <t>Loss from sale of real estate, etc</t>
  </si>
  <si>
    <t>CG Correction 2 (1927)</t>
  </si>
  <si>
    <t>Net Loss from sale of real estate, etc</t>
  </si>
  <si>
    <t>Reported for tax on capital net gain</t>
  </si>
  <si>
    <t>All Other</t>
  </si>
  <si>
    <t>Net Capital Loss-Amount</t>
  </si>
  <si>
    <t>Short-term</t>
  </si>
  <si>
    <t>Long-term</t>
  </si>
  <si>
    <t>Other than Cap. Assets</t>
  </si>
  <si>
    <t>Net Loss Not Cap. Assets</t>
  </si>
  <si>
    <t>The version of Table 2 in this workbook is rearranged to go by item, then by year, like Tables 3 and 7</t>
  </si>
  <si>
    <t>PERSONAL EXEMPTION (INCLUDES DEPENDENT CREDIT THROUGH 1937)</t>
  </si>
  <si>
    <t>CREDIT FOR DEPENDENTS</t>
  </si>
  <si>
    <t>CG_CORRECTION1</t>
  </si>
  <si>
    <t>CG_CORRECTION2</t>
  </si>
  <si>
    <t>CG_CORRECTION3</t>
  </si>
  <si>
    <t>CG_CORRECTION4</t>
  </si>
  <si>
    <t>CG_CORRECTION5</t>
  </si>
  <si>
    <t>CG_CORRECTION6</t>
  </si>
  <si>
    <t>CG_CORRECTION7</t>
  </si>
  <si>
    <t>CG_CORRECTION8</t>
  </si>
  <si>
    <t>CG_CORRECTION9</t>
  </si>
  <si>
    <t>CG_CORRECTION10</t>
  </si>
  <si>
    <t>CG_CORRECTION11</t>
  </si>
  <si>
    <t>CG_CORRECTION12</t>
  </si>
  <si>
    <t>CG_CORRECTION13</t>
  </si>
  <si>
    <t>CG_CORRECTION14</t>
  </si>
  <si>
    <t>CG_CORRECTION15</t>
  </si>
  <si>
    <t>CG_CORRECTION16</t>
  </si>
  <si>
    <t>CG_CORRECTION17</t>
  </si>
  <si>
    <t>CG_CORRECTION18</t>
  </si>
  <si>
    <t>CG_CORRECTION19</t>
  </si>
  <si>
    <t>1918-1921:  Net income</t>
  </si>
  <si>
    <t>1922-1933:  Net income - capital gains correction</t>
  </si>
  <si>
    <t>1938-1941:  Net income - (capital gains correction + personal exemptions and credits)</t>
  </si>
  <si>
    <t>All rows for incomes &lt; $20,000 removed (and row for Form 1040A)</t>
  </si>
  <si>
    <t>for the surtax) is done in this workbook, sheet Surtaxable Income</t>
  </si>
  <si>
    <t>1918-1921:</t>
  </si>
  <si>
    <t>1922-1923:</t>
  </si>
  <si>
    <t>1934-1937:</t>
  </si>
  <si>
    <t>1938-1941:</t>
  </si>
  <si>
    <t>Net income</t>
  </si>
  <si>
    <t>Net income minus long-term capital gains</t>
  </si>
  <si>
    <t>Net income minus personal exemptions and credits</t>
  </si>
  <si>
    <t>LONG-TERM CAPITAL GAINS (IF NOT SUBJECT TO SURTAX)</t>
  </si>
  <si>
    <t>EXEMPTIONS &amp; DEPENDENT CREDITS (IF DEDUCTIBLE FOR SURTAX)</t>
  </si>
  <si>
    <t>SURTAXABLE INCOME</t>
  </si>
  <si>
    <t>This is relevant to 1921, 1923, 1933, 1937, 1939, 1940</t>
  </si>
  <si>
    <t>1934-1937:  Net income - personal exemptions and credits</t>
  </si>
  <si>
    <t>SIDE CALCULATIONS FOR FINDING SURTAXABLE INCOME UNDER THE NEXT YEAR'S TAX CODE, WHERE DIFFERENT.  NOTE THAT IN SOME CASES THERE IS MORE THAN ONE COLUMN PER YEAR</t>
  </si>
  <si>
    <t>1921 Cap. gains</t>
  </si>
  <si>
    <t>Prop. of '22 c. gains that are l-t</t>
  </si>
  <si>
    <t>Est. of 1921 l-t c. gains</t>
  </si>
  <si>
    <t>Minus 1924 l-t c. losses</t>
  </si>
  <si>
    <t>p. ex. &amp; credits</t>
  </si>
  <si>
    <t>Est. of '37 l-t gains</t>
  </si>
  <si>
    <t>Correction</t>
  </si>
  <si>
    <t>Done in the sheet Surtaxable Income</t>
  </si>
  <si>
    <t>12.5% CREDIT ON LONG-TERM CAPITAL LOSSES</t>
  </si>
  <si>
    <t>Net income minus long-term capital gains (net losses are not subtracted in</t>
  </si>
  <si>
    <t>The amounts to subtract are:</t>
  </si>
  <si>
    <t>Profits from sales of real estate, stocks, bonds, etc.</t>
  </si>
  <si>
    <t>Net capital gain minus net capital loss</t>
  </si>
  <si>
    <t>The calculations of the capital gains corrections are done in the sheet Capital_Gains_Calculations</t>
  </si>
  <si>
    <t>1924-1925:</t>
  </si>
  <si>
    <t>computing net income, so they don't need to be added back in).</t>
  </si>
  <si>
    <t>1939-1941:</t>
  </si>
  <si>
    <t>There's a discontinuity in the treatment of losses on worthless</t>
  </si>
  <si>
    <t>assets -- see n. 9 on p. 130 of 1938 SOI.  This is surely small.</t>
  </si>
  <si>
    <t>1938:</t>
  </si>
  <si>
    <t xml:space="preserve">Short-term + long-term capital gains (long-term losses are not subtracted in </t>
  </si>
  <si>
    <t>1926-1933:</t>
  </si>
  <si>
    <t>times the 12.5% credit)</t>
  </si>
  <si>
    <t>1924:</t>
  </si>
  <si>
    <t>1926:</t>
  </si>
  <si>
    <t xml:space="preserve">Profits from sales of real estate, stocks, bonds, etc. [= short-term] + Capital </t>
  </si>
  <si>
    <t>net gain from sales of assets held for &gt;2 yrs</t>
  </si>
  <si>
    <t xml:space="preserve">computing net income, so they don't need to be added back in; </t>
  </si>
  <si>
    <t xml:space="preserve"> there are no data on short-term losses).</t>
  </si>
  <si>
    <t>Short-term + long-term capital gains, minus short-term capital losses</t>
  </si>
  <si>
    <t xml:space="preserve"> (long-term losses are not subtracted in computing net income, </t>
  </si>
  <si>
    <t>so they don't need to be added back in).</t>
  </si>
  <si>
    <t xml:space="preserve">Capital gains (short-term, long-term, and assets not called capital assets), </t>
  </si>
  <si>
    <t>minus capital losses (l-t and assets not called capital assets)</t>
  </si>
  <si>
    <t>Capital gains (short-term minus carry forward, long-term, and assets not</t>
  </si>
  <si>
    <t>called capital assets), minus capital losses (long-term and assets</t>
  </si>
  <si>
    <t>not called capital assets)</t>
  </si>
  <si>
    <t>In two cases, the fact that we can't fully correct for cap. gains and losses leads to a conceptual break</t>
  </si>
  <si>
    <t>in our figures for ordinary net inc. -- 1923-24 and 1925-26.  So we also calculate 1924</t>
  </si>
  <si>
    <t>&amp; 1926 ord. net inc. in ways that make them conceptually the same as 1923 &amp; 1925.</t>
  </si>
  <si>
    <t>The calculation of what we call surtaxable income (that is, the inc. that determined the marginal rate</t>
  </si>
  <si>
    <t>To find policy-induced changes in marginal rates, we need to know what marginal rates would have</t>
  </si>
  <si>
    <t xml:space="preserve">been if the year t+1 tax code had applied to year t.  So when the tax code changed the </t>
  </si>
  <si>
    <t>been in year t under the year t+1 tax code</t>
  </si>
  <si>
    <t>definition of surtaxable income, we need to know what surtaxable income would have</t>
  </si>
  <si>
    <t>Short-term included in total income</t>
  </si>
  <si>
    <t>Short-term + long-term capital gains</t>
  </si>
  <si>
    <t>Short-term + long-term capital gains plus long-term losses (calculated as 8</t>
  </si>
  <si>
    <t>CG Corrections in convenient form</t>
  </si>
  <si>
    <t>Years with special cases (1924 and 1926)</t>
  </si>
  <si>
    <t>Bottom line:  no adjustment.</t>
  </si>
  <si>
    <t>There's also a discontinuity from 1932 to 1933, but only in returns with no net income.  Again, see</t>
  </si>
  <si>
    <t>SOI 1944, p. 44, for example.  So no adjustment needed.</t>
  </si>
  <si>
    <t>1924-1933:</t>
  </si>
  <si>
    <t xml:space="preserve">Net income minus {capital gains minus losses on assets classified as  </t>
  </si>
  <si>
    <t>capital assets}, minus personal exemptions and credits</t>
  </si>
  <si>
    <t>LONG-TERM CAPITAL LOSSES (IF INCLUDED IN NET INCOME AND NOT SUBJECT TO SURTAX)</t>
  </si>
  <si>
    <t>people might have thought the relevant concept was surtaxable income under the</t>
  </si>
  <si>
    <t>previous year's tax code.  In this case, we need to know what surtaxable income would</t>
  </si>
  <si>
    <t>have been in year t under the year t-1 tax code.</t>
  </si>
  <si>
    <t>This is relevant only to 1941.</t>
  </si>
  <si>
    <t>In addition, if a law changed the definition of surtaxable income and was passed late in the year,</t>
  </si>
  <si>
    <t>small (a few tenths of a % of inc.), so we ignore them.  Let R be the ratio of s-t to l-t</t>
  </si>
  <si>
    <t>cap. gains in 1938, and let G be cap. gains included in net inc. in 1937 (=~ s-t +</t>
  </si>
  <si>
    <t>.5*l-t).  Then we estimate l-t gains in 1937 as the solution to R*LT + .5*LT = G, or</t>
  </si>
  <si>
    <t>LT = G/(.5 + R).  Then surtaxable income under 1938 law = surtaxable income under</t>
  </si>
  <si>
    <t>1937 law + cap. losses that were deducted in 1937 - .5*l-t gains.</t>
  </si>
  <si>
    <t>Ratio of s-t to l-t gains in '38</t>
  </si>
  <si>
    <t>SURTAXABLE INCOME UNDER THE PREVIOUS YEAR'S TAX CODE, WHERE DIFFERENT &amp; RELEVANT (ONLY RELEVANT TO 1941:  ACT WAS 9/20/41, SO PEOPLE MIGHT HAVE THOUGHT THEY FACED 1940 TAX CODE.  NO OTHER CHANGES IN DEFINITION OF TAXABLE INCOME WERE BEFORE MID-YEAR.)</t>
  </si>
  <si>
    <t>SURTAX_INCOME1</t>
  </si>
  <si>
    <t>SURTAX_INCOME2</t>
  </si>
  <si>
    <t>SURTAX_INCOME3</t>
  </si>
  <si>
    <t>SURTAX_INCOME4</t>
  </si>
  <si>
    <t>SURTAX_INCOME5</t>
  </si>
  <si>
    <t>SURTAX_INCOME6</t>
  </si>
  <si>
    <t>SURTAX_INCOME7</t>
  </si>
  <si>
    <t>SURTAX_INCOME8</t>
  </si>
  <si>
    <t>SURTAX_INCOME9</t>
  </si>
  <si>
    <t>SURTAX_INCOME10</t>
  </si>
  <si>
    <t>SURTAX_INCOME11</t>
  </si>
  <si>
    <t>SURTAX_INCOME12</t>
  </si>
  <si>
    <t>SURTAX_INCOME13</t>
  </si>
  <si>
    <t>SURTAX_INCOME14</t>
  </si>
  <si>
    <t>SURTAX_INCOME15</t>
  </si>
  <si>
    <t>SURTAX_INCOME16</t>
  </si>
  <si>
    <t>SURTAX_INCOME17</t>
  </si>
  <si>
    <t>SURTAX_INCOME18</t>
  </si>
  <si>
    <t>SURTAX_INCOME19</t>
  </si>
  <si>
    <t>Everything that's used is then copied to the sheet, "FOR RATS".</t>
  </si>
  <si>
    <t>Things in this workbook that aren't used:</t>
  </si>
  <si>
    <t>Dividends (Dividends)</t>
  </si>
  <si>
    <t>Personal exemption, credit for dependents (Table 2)</t>
  </si>
  <si>
    <t>For years for that a measure doesn't exist, the entries are left blank.  The first two</t>
  </si>
  <si>
    <t>entries for the "NRETURNS" series are the bottoms and tops of the income range.</t>
  </si>
  <si>
    <t>CG_CORR_SPEC1</t>
  </si>
  <si>
    <t>CG_CORR_SPEC2</t>
  </si>
  <si>
    <t>CG_CORR_SPEC3</t>
  </si>
  <si>
    <t>CG_CORR_SPEC4</t>
  </si>
  <si>
    <t>CG_CORR_SPEC5</t>
  </si>
  <si>
    <t>CG_CORR_SPEC6</t>
  </si>
  <si>
    <t>CG_CORR_SPEC7</t>
  </si>
  <si>
    <t>CG_CORR_SPEC8</t>
  </si>
  <si>
    <t>CG_CORR_SPEC9</t>
  </si>
  <si>
    <t>CG_CORR_SPEC10</t>
  </si>
  <si>
    <t>CG_CORR_SPEC11</t>
  </si>
  <si>
    <t>CG_CORR_SPEC12</t>
  </si>
  <si>
    <t>CG_CORR_SPEC13</t>
  </si>
  <si>
    <t>CG_CORR_SPEC14</t>
  </si>
  <si>
    <t>CG_CORR_SPEC15</t>
  </si>
  <si>
    <t>CG_CORR_SPEC16</t>
  </si>
  <si>
    <t>CG_CORR_SPEC17</t>
  </si>
  <si>
    <t>CG_CORR_SPEC18</t>
  </si>
  <si>
    <t>CG_CORR_SPEC19</t>
  </si>
  <si>
    <t>That sheet then copied to the workbook, soi1.xls (not xlsx), using paste values.</t>
  </si>
  <si>
    <t>CLASSNPAYERS1</t>
  </si>
  <si>
    <t>CLASSNPAYERS2</t>
  </si>
  <si>
    <t>CLASSNPAYERS3</t>
  </si>
  <si>
    <t>CLASSNPAYERS4</t>
  </si>
  <si>
    <t>CLASSNPAYERS5</t>
  </si>
  <si>
    <t>CLASSNPAYERS6</t>
  </si>
  <si>
    <t>CLASSNPAYERS7</t>
  </si>
  <si>
    <t>CLASSNPAYERS8</t>
  </si>
  <si>
    <t>CLASSNPAYERS9</t>
  </si>
  <si>
    <t>CLASSNPAYERS10</t>
  </si>
  <si>
    <t>CLASSNPAYERS11</t>
  </si>
  <si>
    <t>CLASSNPAYERS12</t>
  </si>
  <si>
    <t>CLASSNPAYERS13</t>
  </si>
  <si>
    <t>CLASSNPAYERS14</t>
  </si>
  <si>
    <t>CLASSNPAYERS15</t>
  </si>
  <si>
    <t>CLASSNPAYERS16</t>
  </si>
  <si>
    <t>CLASSNPAYERS17</t>
  </si>
  <si>
    <t>CLASSNPAYERS18</t>
  </si>
  <si>
    <t>CLASSNPAYERS19</t>
  </si>
  <si>
    <t>CLASSNETINC1</t>
  </si>
  <si>
    <t>CLASSNETINC2</t>
  </si>
  <si>
    <t>CLASSNETINC3</t>
  </si>
  <si>
    <t>CLASSNETINC4</t>
  </si>
  <si>
    <t>CLASSNETINC5</t>
  </si>
  <si>
    <t>CLASSNETINC6</t>
  </si>
  <si>
    <t>CLASSNETINC7</t>
  </si>
  <si>
    <t>CLASSNETINC8</t>
  </si>
  <si>
    <t>CLASSNETINC9</t>
  </si>
  <si>
    <t>CLASSNETINC10</t>
  </si>
  <si>
    <t>CLASSNETINC11</t>
  </si>
  <si>
    <t>CLASSNETINC12</t>
  </si>
  <si>
    <t>CLASSNETINC13</t>
  </si>
  <si>
    <t>CLASSNETINC14</t>
  </si>
  <si>
    <t>CLASSNETINC15</t>
  </si>
  <si>
    <t>CLASSNETINC16</t>
  </si>
  <si>
    <t>CLASSNETINC17</t>
  </si>
  <si>
    <t>CLASSNETINC18</t>
  </si>
  <si>
    <t>CLASSNETINC19</t>
  </si>
  <si>
    <t>CLASSTAX1</t>
  </si>
  <si>
    <t>CLASSTAX2</t>
  </si>
  <si>
    <t>CLASSTAX3</t>
  </si>
  <si>
    <t>CLASSTAX4</t>
  </si>
  <si>
    <t>CLASSTAX5</t>
  </si>
  <si>
    <t>CLASSTAX6</t>
  </si>
  <si>
    <t>CLASSTAX7</t>
  </si>
  <si>
    <t>CLASSTAX8</t>
  </si>
  <si>
    <t>CLASSTAX9</t>
  </si>
  <si>
    <t>CLASSTAX10</t>
  </si>
  <si>
    <t>CLASSTAX11</t>
  </si>
  <si>
    <t>CLASSTAX12</t>
  </si>
  <si>
    <t>CLASSTAX13</t>
  </si>
  <si>
    <t>CLASSTAX14</t>
  </si>
  <si>
    <t>CLASSTAX15</t>
  </si>
  <si>
    <t>CLASSTAX16</t>
  </si>
  <si>
    <t>CLASSTAX17</t>
  </si>
  <si>
    <t>CLASSTAX18</t>
  </si>
  <si>
    <t>CLASSTAX19</t>
  </si>
  <si>
    <t>TOTAL TAX</t>
  </si>
  <si>
    <t>TOTALTAX</t>
  </si>
  <si>
    <t>SURTAXABLE INCOME UNDER THE NEXT YEAR'S TAX CODE; YEARS WHERE DIFFERENT THAN UNDER CURRENT YEAR'S HIGHLIGHTED IN YELLOW</t>
  </si>
  <si>
    <t>SRTXI_W_NXT_1</t>
  </si>
  <si>
    <t>SRTXI_W_NXT_2</t>
  </si>
  <si>
    <t>SRTXI_W_NXT_3</t>
  </si>
  <si>
    <t>SRTXI_W_NXT_4</t>
  </si>
  <si>
    <t>SRTXI_W_NXT_5</t>
  </si>
  <si>
    <t>SRTXI_W_NXT_6</t>
  </si>
  <si>
    <t>SRTXI_W_NXT_7</t>
  </si>
  <si>
    <t>SRTXI_W_NXT_8</t>
  </si>
  <si>
    <t>SRTXI_W_NXT_9</t>
  </si>
  <si>
    <t>SRTXI_W_NXT_10</t>
  </si>
  <si>
    <t>SRTXI_W_NXT_11</t>
  </si>
  <si>
    <t>SRTXI_W_NXT_12</t>
  </si>
  <si>
    <t>SRTXI_W_NXT_13</t>
  </si>
  <si>
    <t>SRTXI_W_NXT_14</t>
  </si>
  <si>
    <t>SRTXI_W_NXT_15</t>
  </si>
  <si>
    <t>SRTXI_W_NXT_16</t>
  </si>
  <si>
    <t>SRTXI_W_NXT_17</t>
  </si>
  <si>
    <t>SRTXI_W_NXT_18</t>
  </si>
  <si>
    <t>SRTXI_W_NXT_19</t>
  </si>
  <si>
    <t>SRTXI_W_PRV_1</t>
  </si>
  <si>
    <t>SRTXI_W_PRV_2</t>
  </si>
  <si>
    <t>SRTXI_W_PRV_3</t>
  </si>
  <si>
    <t>SRTXI_W_PRV_4</t>
  </si>
  <si>
    <t>SRTXI_W_PRV_5</t>
  </si>
  <si>
    <t>SRTXI_W_PRV_6</t>
  </si>
  <si>
    <t>SRTXI_W_PRV_7</t>
  </si>
  <si>
    <t>SRTXI_W_PRV_8</t>
  </si>
  <si>
    <t>SRTXI_W_PRV_9</t>
  </si>
  <si>
    <t>SRTXI_W_PRV_10</t>
  </si>
  <si>
    <t>SRTXI_W_PRV_11</t>
  </si>
  <si>
    <t>SRTXI_W_PRV_12</t>
  </si>
  <si>
    <t>SRTXI_W_PRV_13</t>
  </si>
  <si>
    <t>SRTXI_W_PRV_14</t>
  </si>
  <si>
    <t>SRTXI_W_PRV_15</t>
  </si>
  <si>
    <t>SRTXI_W_PRV_16</t>
  </si>
  <si>
    <t>SRTXI_W_PRV_17</t>
  </si>
  <si>
    <t>SRTXI_W_PRV_18</t>
  </si>
  <si>
    <t>SRTXI_W_PRV_19</t>
  </si>
  <si>
    <t>Ordinary taxable income</t>
  </si>
  <si>
    <t>CG Correction as % of Net Income</t>
  </si>
  <si>
    <t>CLASSOTI1</t>
  </si>
  <si>
    <t>CLASSOTI2</t>
  </si>
  <si>
    <t>CLASSOTI3</t>
  </si>
  <si>
    <t>CLASSOTI4</t>
  </si>
  <si>
    <t>CLASSOTI5</t>
  </si>
  <si>
    <t>CLASSOTI6</t>
  </si>
  <si>
    <t>CLASSOTI7</t>
  </si>
  <si>
    <t>CLASSOTI8</t>
  </si>
  <si>
    <t>CLASSOTI9</t>
  </si>
  <si>
    <t>CLASSOTI10</t>
  </si>
  <si>
    <t>CLASSOTI11</t>
  </si>
  <si>
    <t>CLASSOTI12</t>
  </si>
  <si>
    <t>CLASSOTI13</t>
  </si>
  <si>
    <t>CLASSOTI14</t>
  </si>
  <si>
    <t>CLASSOTI15</t>
  </si>
  <si>
    <t>CLASSOTI16</t>
  </si>
  <si>
    <t>CLASSOTI17</t>
  </si>
  <si>
    <t>CLASSOTI18</t>
  </si>
  <si>
    <t>CLASSOTI19</t>
  </si>
  <si>
    <t>Personal exemptions (does not include dependent credits)</t>
  </si>
  <si>
    <t>Minus 20% of p. ex.</t>
  </si>
  <si>
    <t>Minus 16.75% of p. ex.</t>
  </si>
  <si>
    <t>24 l-t c. losses as prop. of net inc.</t>
  </si>
  <si>
    <t>All income classes $1.5 million and above are aggregated.</t>
  </si>
  <si>
    <t>Nonetheless, the entries for what we call short-term loss above</t>
  </si>
  <si>
    <t>There's also a potential discontinuity in 1929, but it appears not to matter.  If someone deducted a</t>
  </si>
  <si>
    <t>losses rather than taking the credit wasn't allowed for those with marginal rates over 12.5%.</t>
  </si>
  <si>
    <t xml:space="preserve">Thus, this does not appear to affect our taxpayers in 1928 or 1929 (they all had high </t>
  </si>
  <si>
    <t>enough incomes that their marginal rates would have been well over 12.5%).</t>
  </si>
  <si>
    <t xml:space="preserve">go up a lot for those with high incomes from 1928 to 1929.  But "Miscellaneous" </t>
  </si>
  <si>
    <t>(again, see for example the 1944 SOI) also go up from 1928 to 1929. So, what seems</t>
  </si>
  <si>
    <t>(hardly surprising!).</t>
  </si>
  <si>
    <t>what seems to be going on is just that short-term losses went up a lot from 1928 to 1929</t>
  </si>
  <si>
    <t>long-term capital loss rather than take the 12.5% credit, starting in 1929 it's included in</t>
  </si>
  <si>
    <t>in what we call short-term loss above (the column title in Table 7 says "… other than</t>
  </si>
  <si>
    <t>other than reported …").  See 1944 SOI p. 44, for example.  However, deducting long-term</t>
  </si>
  <si>
    <t>reported …").  Before that, it isn't (the column title says "… other than …," instead of "…</t>
  </si>
  <si>
    <t xml:space="preserve">deductions, which is where those losses would have been included for 1928 and before </t>
  </si>
  <si>
    <t xml:space="preserve">Surtaxable income under 1938 law was ordinary net inc. + short-term (&lt; 18 months) cap. </t>
  </si>
  <si>
    <t xml:space="preserve">gains + gains on assets not treated as capital assets minus losses on those assets.  Under  </t>
  </si>
  <si>
    <t>1937 law, it was ordinary net inc. + almost all of s-t cap. gains + about 50% of l-t cap gains -</t>
  </si>
  <si>
    <t>a small amount of cap. losses.  Gains and losses on assets not treated as cap. assets were</t>
  </si>
  <si>
    <t>Finally, there are some additional complications involving the calculation of surtaxable income under</t>
  </si>
  <si>
    <t xml:space="preserve"> different years' tax codes that are only relevant to the robustness check in n. 7 of the</t>
  </si>
  <si>
    <t>paper.  Those complications are described (and the needed calculations are done) in</t>
  </si>
  <si>
    <t>MRATES_FOOTNOTE.RAT.</t>
  </si>
  <si>
    <t xml:space="preserve">for 1937, things are complicated.  Here's a more detailed explanation than what is in the on-line appendix.  </t>
  </si>
  <si>
    <t>Taxpayers could not deduct net short-term capital losses, so there is no need</t>
  </si>
  <si>
    <t>to correct for them in going from net inc. to ordinary taxable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</si>
</sst>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\(0\)"/>
  </numFmts>
  <fonts count="4" x14ac:knownFonts="1">
    <font>
      <sz val="10"/>
      <name val="Arial"/>
    </font>
    <font>
      <b/>
      <sz val="10"/>
      <name val="Arial"/>
      <family val="2"/>
    </font>
    <font>
      <b/>
      <sz val="10"/>
      <color indexed="6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37" fontId="0" fillId="0" borderId="0" xfId="0" applyNumberFormat="1"/>
    <xf numFmtId="3" fontId="0" fillId="0" borderId="0" xfId="0" applyNumberFormat="1"/>
    <xf numFmtId="37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/>
    <xf numFmtId="37" fontId="0" fillId="0" borderId="0" xfId="0" quotePrefix="1" applyNumberFormat="1" applyAlignment="1">
      <alignment horizontal="right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NumberFormat="1"/>
    <xf numFmtId="1" fontId="1" fillId="0" borderId="0" xfId="0" applyNumberFormat="1" applyFont="1"/>
    <xf numFmtId="0" fontId="3" fillId="0" borderId="0" xfId="0" applyFont="1"/>
    <xf numFmtId="1" fontId="0" fillId="0" borderId="0" xfId="0" applyNumberFormat="1" applyAlignment="1">
      <alignment horizontal="center"/>
    </xf>
    <xf numFmtId="1" fontId="0" fillId="0" borderId="0" xfId="0" applyNumberFormat="1" applyFill="1" applyAlignment="1">
      <alignment horizontal="center"/>
    </xf>
    <xf numFmtId="37" fontId="0" fillId="0" borderId="0" xfId="0" applyNumberFormat="1" applyFill="1"/>
    <xf numFmtId="37" fontId="3" fillId="0" borderId="0" xfId="0" applyNumberFormat="1" applyFont="1"/>
    <xf numFmtId="37" fontId="0" fillId="0" borderId="0" xfId="0" quotePrefix="1" applyNumberFormat="1" applyFill="1" applyAlignment="1">
      <alignment horizontal="right"/>
    </xf>
    <xf numFmtId="0" fontId="0" fillId="0" borderId="0" xfId="0" applyFill="1"/>
    <xf numFmtId="0" fontId="0" fillId="0" borderId="0" xfId="0" applyAlignment="1"/>
    <xf numFmtId="1" fontId="3" fillId="0" borderId="0" xfId="0" applyNumberFormat="1" applyFont="1"/>
    <xf numFmtId="0" fontId="3" fillId="0" borderId="0" xfId="0" applyFont="1" applyFill="1"/>
    <xf numFmtId="4" fontId="3" fillId="0" borderId="0" xfId="0" applyNumberFormat="1" applyFont="1"/>
    <xf numFmtId="0" fontId="3" fillId="0" borderId="0" xfId="0" quotePrefix="1" applyFont="1"/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0" fontId="3" fillId="2" borderId="0" xfId="0" applyFont="1" applyFill="1"/>
    <xf numFmtId="10" fontId="0" fillId="0" borderId="0" xfId="0" applyNumberFormat="1"/>
    <xf numFmtId="37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zoomScale="130" zoomScaleNormal="130" workbookViewId="0"/>
  </sheetViews>
  <sheetFormatPr defaultRowHeight="12.75" x14ac:dyDescent="0.2"/>
  <cols>
    <col min="1" max="1" width="11.140625" bestFit="1" customWidth="1"/>
  </cols>
  <sheetData>
    <row r="1" spans="1:9" x14ac:dyDescent="0.2">
      <c r="A1" t="s">
        <v>52</v>
      </c>
    </row>
    <row r="3" spans="1:9" x14ac:dyDescent="0.2">
      <c r="A3" t="s">
        <v>304</v>
      </c>
    </row>
    <row r="5" spans="1:9" x14ac:dyDescent="0.2">
      <c r="A5" t="s">
        <v>27</v>
      </c>
    </row>
    <row r="7" spans="1:9" x14ac:dyDescent="0.2">
      <c r="A7" s="22" t="s">
        <v>80</v>
      </c>
      <c r="B7" s="19"/>
      <c r="C7" s="19"/>
      <c r="D7" s="19"/>
      <c r="E7" s="19"/>
      <c r="F7" s="19"/>
      <c r="G7" s="19"/>
      <c r="H7" s="19"/>
      <c r="I7" s="19"/>
    </row>
    <row r="8" spans="1:9" x14ac:dyDescent="0.2">
      <c r="A8" s="19"/>
      <c r="B8" s="19"/>
      <c r="C8" s="19"/>
      <c r="D8" s="19"/>
      <c r="E8" s="19"/>
      <c r="F8" s="19"/>
      <c r="G8" s="19"/>
      <c r="H8" s="19"/>
      <c r="I8" s="19"/>
    </row>
    <row r="9" spans="1:9" x14ac:dyDescent="0.2">
      <c r="A9" s="19" t="s">
        <v>77</v>
      </c>
      <c r="B9" s="19"/>
      <c r="C9" s="19"/>
      <c r="D9" s="19"/>
      <c r="E9" s="19"/>
      <c r="F9" s="19"/>
      <c r="G9" s="19"/>
      <c r="H9" s="19"/>
      <c r="I9" s="19"/>
    </row>
    <row r="10" spans="1:9" x14ac:dyDescent="0.2">
      <c r="A10" t="s">
        <v>54</v>
      </c>
      <c r="B10" s="19"/>
      <c r="C10" s="3" t="s">
        <v>78</v>
      </c>
      <c r="D10" s="19"/>
      <c r="E10" s="19"/>
      <c r="F10" s="19"/>
      <c r="G10" s="19"/>
      <c r="H10" s="19"/>
      <c r="I10" s="19"/>
    </row>
    <row r="11" spans="1:9" x14ac:dyDescent="0.2">
      <c r="A11" t="s">
        <v>55</v>
      </c>
      <c r="B11" s="19"/>
      <c r="C11" s="3" t="s">
        <v>92</v>
      </c>
      <c r="D11" s="3"/>
      <c r="E11" s="19"/>
      <c r="F11" s="19"/>
      <c r="G11" s="19"/>
      <c r="H11" s="19"/>
      <c r="I11" s="19"/>
    </row>
    <row r="12" spans="1:9" x14ac:dyDescent="0.2">
      <c r="B12" s="19"/>
      <c r="C12" s="3"/>
      <c r="D12" s="3" t="s">
        <v>93</v>
      </c>
      <c r="E12" s="19"/>
      <c r="F12" s="19"/>
      <c r="G12" s="19"/>
      <c r="H12" s="19"/>
      <c r="I12" s="19"/>
    </row>
    <row r="13" spans="1:9" x14ac:dyDescent="0.2">
      <c r="A13" s="13" t="s">
        <v>81</v>
      </c>
      <c r="B13" s="19"/>
      <c r="C13" s="22" t="s">
        <v>87</v>
      </c>
      <c r="D13" s="19"/>
      <c r="E13" s="19"/>
      <c r="F13" s="19"/>
      <c r="G13" s="19"/>
      <c r="H13" s="19"/>
      <c r="I13" s="19"/>
    </row>
    <row r="14" spans="1:9" x14ac:dyDescent="0.2">
      <c r="B14" s="19"/>
      <c r="C14" s="22"/>
      <c r="D14" s="22" t="s">
        <v>94</v>
      </c>
      <c r="E14" s="19"/>
      <c r="F14" s="19"/>
      <c r="G14" s="19"/>
      <c r="H14" s="19"/>
      <c r="I14" s="19"/>
    </row>
    <row r="15" spans="1:9" x14ac:dyDescent="0.2">
      <c r="B15" s="19"/>
      <c r="C15" s="22"/>
      <c r="D15" s="22" t="s">
        <v>95</v>
      </c>
      <c r="E15" s="19"/>
      <c r="F15" s="19"/>
      <c r="G15" s="19"/>
      <c r="H15" s="19"/>
      <c r="I15" s="19"/>
    </row>
    <row r="16" spans="1:9" x14ac:dyDescent="0.2">
      <c r="A16" s="13" t="s">
        <v>88</v>
      </c>
      <c r="B16" s="19"/>
      <c r="C16" s="22" t="s">
        <v>96</v>
      </c>
      <c r="D16" s="19"/>
      <c r="E16" s="19"/>
      <c r="F16" s="19"/>
      <c r="G16" s="19"/>
      <c r="H16" s="19"/>
      <c r="I16" s="19"/>
    </row>
    <row r="17" spans="1:13" x14ac:dyDescent="0.2">
      <c r="B17" s="19"/>
      <c r="C17" s="22"/>
      <c r="D17" s="19" t="s">
        <v>97</v>
      </c>
      <c r="E17" s="19"/>
      <c r="F17" s="19"/>
      <c r="G17" s="19"/>
      <c r="H17" s="19"/>
      <c r="I17" s="19"/>
    </row>
    <row r="18" spans="1:13" x14ac:dyDescent="0.2">
      <c r="B18" s="19"/>
      <c r="C18" s="22"/>
      <c r="D18" s="19" t="s">
        <v>98</v>
      </c>
      <c r="E18" s="19"/>
      <c r="F18" s="19"/>
      <c r="G18" s="19"/>
      <c r="H18" s="19"/>
      <c r="I18" s="19"/>
    </row>
    <row r="19" spans="1:13" x14ac:dyDescent="0.2">
      <c r="A19" t="s">
        <v>56</v>
      </c>
      <c r="B19" s="19"/>
      <c r="C19" s="22" t="s">
        <v>79</v>
      </c>
      <c r="D19" s="19"/>
      <c r="E19" s="19"/>
      <c r="F19" s="19"/>
      <c r="G19" s="19"/>
      <c r="H19" s="19"/>
      <c r="I19" s="19"/>
    </row>
    <row r="20" spans="1:13" x14ac:dyDescent="0.2">
      <c r="A20" s="25" t="s">
        <v>86</v>
      </c>
      <c r="B20" s="19"/>
      <c r="C20" s="22" t="s">
        <v>99</v>
      </c>
      <c r="D20" s="19"/>
      <c r="E20" s="19"/>
      <c r="F20" s="19"/>
      <c r="G20" s="19"/>
      <c r="H20" s="19"/>
      <c r="I20" s="19"/>
    </row>
    <row r="21" spans="1:13" x14ac:dyDescent="0.2">
      <c r="B21" s="19"/>
      <c r="C21" s="22"/>
      <c r="D21" s="22" t="s">
        <v>100</v>
      </c>
      <c r="E21" s="19"/>
      <c r="F21" s="19"/>
      <c r="G21" s="19"/>
      <c r="H21" s="19"/>
      <c r="I21" s="19"/>
    </row>
    <row r="22" spans="1:13" x14ac:dyDescent="0.2">
      <c r="B22" s="19"/>
      <c r="C22" s="22" t="s">
        <v>328</v>
      </c>
      <c r="D22" s="22"/>
      <c r="E22" s="19"/>
      <c r="F22" s="19"/>
      <c r="G22" s="19"/>
      <c r="H22" s="19"/>
      <c r="I22" s="19"/>
    </row>
    <row r="23" spans="1:13" x14ac:dyDescent="0.2">
      <c r="B23" s="19"/>
      <c r="C23" s="22"/>
      <c r="D23" s="22" t="s">
        <v>329</v>
      </c>
      <c r="E23" s="19"/>
      <c r="F23" s="19"/>
      <c r="G23" s="19"/>
      <c r="H23" s="19"/>
      <c r="I23" s="19"/>
    </row>
    <row r="24" spans="1:13" x14ac:dyDescent="0.2">
      <c r="B24" s="19"/>
      <c r="C24" s="22"/>
      <c r="D24" s="22" t="s">
        <v>84</v>
      </c>
      <c r="E24" s="19"/>
      <c r="F24" s="19"/>
      <c r="G24" s="19"/>
      <c r="H24" s="19"/>
      <c r="I24" s="19"/>
    </row>
    <row r="25" spans="1:13" x14ac:dyDescent="0.2">
      <c r="B25" s="19"/>
      <c r="C25" s="22"/>
      <c r="D25" s="22" t="s">
        <v>85</v>
      </c>
      <c r="E25" s="19"/>
      <c r="F25" s="19"/>
      <c r="G25" s="19"/>
      <c r="H25" s="19"/>
      <c r="I25" s="19"/>
    </row>
    <row r="26" spans="1:13" x14ac:dyDescent="0.2">
      <c r="A26" s="13" t="s">
        <v>83</v>
      </c>
      <c r="B26" s="19"/>
      <c r="C26" s="22" t="s">
        <v>101</v>
      </c>
      <c r="D26" s="19"/>
      <c r="E26" s="19"/>
      <c r="F26" s="19"/>
      <c r="G26" s="19"/>
      <c r="H26" s="19"/>
      <c r="I26" s="19"/>
      <c r="L26" s="22"/>
      <c r="M26" s="19"/>
    </row>
    <row r="27" spans="1:13" x14ac:dyDescent="0.2">
      <c r="A27" s="13"/>
      <c r="B27" s="19"/>
      <c r="C27" s="22"/>
      <c r="D27" s="22" t="s">
        <v>102</v>
      </c>
      <c r="E27" s="19"/>
      <c r="F27" s="19"/>
      <c r="G27" s="19"/>
      <c r="H27" s="19"/>
      <c r="I27" s="19"/>
    </row>
    <row r="28" spans="1:13" x14ac:dyDescent="0.2">
      <c r="A28" s="13"/>
      <c r="B28" s="19"/>
      <c r="C28" s="22"/>
      <c r="D28" s="19" t="s">
        <v>103</v>
      </c>
      <c r="E28" s="19"/>
      <c r="F28" s="19"/>
      <c r="G28" s="19"/>
      <c r="H28" s="19"/>
      <c r="I28" s="19"/>
    </row>
    <row r="29" spans="1:13" x14ac:dyDescent="0.2">
      <c r="A29" s="13"/>
      <c r="B29" s="19"/>
      <c r="C29" s="22"/>
      <c r="D29" s="19"/>
      <c r="E29" s="19"/>
      <c r="F29" s="19"/>
      <c r="G29" s="19"/>
      <c r="H29" s="19"/>
      <c r="I29" s="19"/>
    </row>
    <row r="30" spans="1:13" x14ac:dyDescent="0.2">
      <c r="A30" s="13" t="s">
        <v>104</v>
      </c>
      <c r="B30" s="19"/>
      <c r="C30" s="22"/>
      <c r="D30" s="19"/>
      <c r="E30" s="19"/>
      <c r="F30" s="19"/>
      <c r="G30" s="19"/>
      <c r="H30" s="19"/>
      <c r="I30" s="19"/>
    </row>
    <row r="31" spans="1:13" x14ac:dyDescent="0.2">
      <c r="A31" s="13"/>
      <c r="B31" s="22" t="s">
        <v>105</v>
      </c>
      <c r="C31" s="22"/>
      <c r="D31" s="19"/>
      <c r="E31" s="19"/>
      <c r="F31" s="19"/>
      <c r="G31" s="19"/>
      <c r="H31" s="19"/>
      <c r="I31" s="19"/>
    </row>
    <row r="32" spans="1:13" x14ac:dyDescent="0.2">
      <c r="A32" s="13"/>
      <c r="B32" s="22" t="s">
        <v>106</v>
      </c>
      <c r="C32" s="22"/>
      <c r="D32" s="19"/>
      <c r="E32" s="19"/>
      <c r="F32" s="19"/>
      <c r="G32" s="19"/>
      <c r="H32" s="19"/>
      <c r="I32" s="19"/>
    </row>
    <row r="33" spans="1:9" x14ac:dyDescent="0.2">
      <c r="A33" s="26" t="s">
        <v>90</v>
      </c>
      <c r="B33" s="19"/>
      <c r="C33" s="22" t="s">
        <v>114</v>
      </c>
      <c r="D33" s="19"/>
      <c r="E33" s="19"/>
      <c r="F33" s="19"/>
      <c r="G33" s="19"/>
      <c r="H33" s="19"/>
      <c r="I33" s="19"/>
    </row>
    <row r="34" spans="1:9" x14ac:dyDescent="0.2">
      <c r="A34" s="26"/>
      <c r="B34" s="19"/>
      <c r="D34" s="22" t="s">
        <v>89</v>
      </c>
      <c r="E34" s="19"/>
      <c r="F34" s="19"/>
      <c r="G34" s="19"/>
      <c r="H34" s="19"/>
      <c r="I34" s="19"/>
    </row>
    <row r="35" spans="1:9" x14ac:dyDescent="0.2">
      <c r="A35" s="26" t="s">
        <v>91</v>
      </c>
      <c r="B35" s="19"/>
      <c r="C35" s="22" t="s">
        <v>113</v>
      </c>
      <c r="D35" s="19"/>
      <c r="E35" s="19"/>
      <c r="F35" s="19"/>
      <c r="G35" s="19"/>
      <c r="H35" s="19"/>
      <c r="I35" s="19"/>
    </row>
    <row r="36" spans="1:9" x14ac:dyDescent="0.2">
      <c r="A36" s="26"/>
      <c r="B36" s="19"/>
      <c r="C36" s="22"/>
      <c r="D36" s="19"/>
      <c r="E36" s="19"/>
      <c r="F36" s="19"/>
      <c r="G36" s="19"/>
      <c r="H36" s="19"/>
      <c r="I36" s="19"/>
    </row>
    <row r="37" spans="1:9" x14ac:dyDescent="0.2">
      <c r="A37" s="26" t="s">
        <v>306</v>
      </c>
      <c r="B37" s="19"/>
      <c r="C37" s="22"/>
      <c r="D37" s="19"/>
      <c r="E37" s="19"/>
      <c r="F37" s="19"/>
      <c r="G37" s="19"/>
      <c r="H37" s="19"/>
      <c r="I37" s="19"/>
    </row>
    <row r="38" spans="1:9" x14ac:dyDescent="0.2">
      <c r="A38" s="26"/>
      <c r="B38" s="19" t="s">
        <v>314</v>
      </c>
      <c r="C38" s="22"/>
      <c r="D38" s="19"/>
      <c r="E38" s="19"/>
      <c r="F38" s="19"/>
      <c r="G38" s="19"/>
      <c r="H38" s="19"/>
      <c r="I38" s="19"/>
    </row>
    <row r="39" spans="1:9" x14ac:dyDescent="0.2">
      <c r="A39" s="26"/>
      <c r="B39" s="19" t="s">
        <v>315</v>
      </c>
      <c r="C39" s="22"/>
      <c r="D39" s="19"/>
      <c r="E39" s="19"/>
      <c r="F39" s="19"/>
      <c r="G39" s="19"/>
      <c r="H39" s="19"/>
      <c r="I39" s="19"/>
    </row>
    <row r="40" spans="1:9" x14ac:dyDescent="0.2">
      <c r="A40" s="26"/>
      <c r="B40" s="19" t="s">
        <v>317</v>
      </c>
      <c r="C40" s="22"/>
      <c r="D40" s="19"/>
      <c r="E40" s="19"/>
      <c r="F40" s="19"/>
      <c r="G40" s="19"/>
      <c r="H40" s="19"/>
      <c r="I40" s="19"/>
    </row>
    <row r="41" spans="1:9" x14ac:dyDescent="0.2">
      <c r="A41" s="26"/>
      <c r="B41" s="19" t="s">
        <v>316</v>
      </c>
      <c r="C41" s="22"/>
      <c r="D41" s="19"/>
      <c r="E41" s="19"/>
      <c r="F41" s="19"/>
      <c r="G41" s="19"/>
      <c r="H41" s="19"/>
      <c r="I41" s="19"/>
    </row>
    <row r="42" spans="1:9" x14ac:dyDescent="0.2">
      <c r="A42" s="26"/>
      <c r="B42" s="19" t="s">
        <v>307</v>
      </c>
      <c r="C42" s="22"/>
      <c r="D42" s="19"/>
      <c r="E42" s="19"/>
      <c r="F42" s="19"/>
      <c r="G42" s="19"/>
      <c r="H42" s="19"/>
      <c r="I42" s="19"/>
    </row>
    <row r="43" spans="1:9" x14ac:dyDescent="0.2">
      <c r="A43" s="26"/>
      <c r="B43" s="19" t="s">
        <v>308</v>
      </c>
      <c r="C43" s="22"/>
      <c r="D43" s="19"/>
      <c r="E43" s="19"/>
      <c r="F43" s="19"/>
      <c r="G43" s="19"/>
      <c r="H43" s="19"/>
      <c r="I43" s="19"/>
    </row>
    <row r="44" spans="1:9" x14ac:dyDescent="0.2">
      <c r="A44" s="26"/>
      <c r="B44" s="19" t="s">
        <v>309</v>
      </c>
      <c r="C44" s="22"/>
      <c r="D44" s="19"/>
      <c r="E44" s="19"/>
      <c r="F44" s="19"/>
      <c r="G44" s="19"/>
      <c r="H44" s="19"/>
      <c r="I44" s="19"/>
    </row>
    <row r="45" spans="1:9" x14ac:dyDescent="0.2">
      <c r="A45" s="26"/>
      <c r="B45" s="19"/>
      <c r="C45" s="22" t="s">
        <v>305</v>
      </c>
      <c r="D45" s="19"/>
      <c r="E45" s="19"/>
      <c r="F45" s="19"/>
      <c r="G45" s="19"/>
      <c r="H45" s="19"/>
      <c r="I45" s="19"/>
    </row>
    <row r="46" spans="1:9" x14ac:dyDescent="0.2">
      <c r="A46" s="26"/>
      <c r="B46" s="19" t="s">
        <v>310</v>
      </c>
      <c r="C46" s="22"/>
      <c r="D46" s="19"/>
      <c r="E46" s="19"/>
      <c r="F46" s="19"/>
      <c r="G46" s="19"/>
      <c r="H46" s="19"/>
      <c r="I46" s="19"/>
    </row>
    <row r="47" spans="1:9" x14ac:dyDescent="0.2">
      <c r="A47" s="26"/>
      <c r="B47" s="19" t="s">
        <v>318</v>
      </c>
      <c r="C47" s="22"/>
      <c r="D47" s="19"/>
      <c r="E47" s="19"/>
      <c r="F47" s="19"/>
      <c r="G47" s="19"/>
      <c r="H47" s="19"/>
      <c r="I47" s="19"/>
    </row>
    <row r="48" spans="1:9" x14ac:dyDescent="0.2">
      <c r="A48" s="26"/>
      <c r="B48" s="19" t="s">
        <v>311</v>
      </c>
      <c r="C48" s="22"/>
      <c r="D48" s="19"/>
      <c r="E48" s="19"/>
      <c r="F48" s="19"/>
      <c r="G48" s="19"/>
      <c r="H48" s="19"/>
      <c r="I48" s="19"/>
    </row>
    <row r="49" spans="1:9" x14ac:dyDescent="0.2">
      <c r="A49" s="26"/>
      <c r="B49" s="19" t="s">
        <v>313</v>
      </c>
      <c r="C49" s="22"/>
      <c r="D49" s="19"/>
      <c r="E49" s="19"/>
      <c r="F49" s="19"/>
      <c r="G49" s="19"/>
      <c r="H49" s="19"/>
      <c r="I49" s="19"/>
    </row>
    <row r="50" spans="1:9" x14ac:dyDescent="0.2">
      <c r="A50" s="26"/>
      <c r="B50" s="19" t="s">
        <v>312</v>
      </c>
      <c r="C50" s="22"/>
      <c r="D50" s="19"/>
      <c r="E50" s="19"/>
      <c r="F50" s="19"/>
      <c r="G50" s="19"/>
      <c r="H50" s="19"/>
      <c r="I50" s="19"/>
    </row>
    <row r="51" spans="1:9" x14ac:dyDescent="0.2">
      <c r="A51" s="26"/>
      <c r="C51" s="19" t="s">
        <v>117</v>
      </c>
      <c r="D51" s="19"/>
      <c r="E51" s="19"/>
      <c r="F51" s="19"/>
      <c r="G51" s="19"/>
      <c r="H51" s="19"/>
      <c r="I51" s="19"/>
    </row>
    <row r="52" spans="1:9" x14ac:dyDescent="0.2">
      <c r="A52" s="26"/>
      <c r="C52" s="19"/>
      <c r="D52" s="19"/>
      <c r="E52" s="19"/>
      <c r="F52" s="19"/>
      <c r="G52" s="19"/>
      <c r="H52" s="19"/>
      <c r="I52" s="19"/>
    </row>
    <row r="53" spans="1:9" x14ac:dyDescent="0.2">
      <c r="A53" s="26" t="s">
        <v>118</v>
      </c>
      <c r="B53" s="19"/>
      <c r="C53" s="22"/>
      <c r="D53" s="19"/>
      <c r="E53" s="19"/>
      <c r="F53" s="19"/>
      <c r="G53" s="19"/>
      <c r="H53" s="19"/>
      <c r="I53" s="19"/>
    </row>
    <row r="54" spans="1:9" x14ac:dyDescent="0.2">
      <c r="A54" s="26"/>
      <c r="B54" s="19" t="s">
        <v>119</v>
      </c>
      <c r="C54" s="22"/>
      <c r="D54" s="19"/>
      <c r="E54" s="19"/>
      <c r="F54" s="19"/>
      <c r="G54" s="19"/>
      <c r="H54" s="19"/>
      <c r="I54" s="19"/>
    </row>
    <row r="55" spans="1:9" x14ac:dyDescent="0.2">
      <c r="A55" s="26"/>
      <c r="B55" s="19"/>
      <c r="C55" s="22"/>
      <c r="D55" s="19"/>
      <c r="E55" s="19"/>
      <c r="F55" s="19"/>
      <c r="G55" s="19"/>
      <c r="H55" s="19"/>
      <c r="I55" s="19"/>
    </row>
    <row r="56" spans="1:9" x14ac:dyDescent="0.2">
      <c r="A56" t="s">
        <v>107</v>
      </c>
    </row>
    <row r="57" spans="1:9" x14ac:dyDescent="0.2">
      <c r="B57" t="s">
        <v>53</v>
      </c>
    </row>
    <row r="58" spans="1:9" x14ac:dyDescent="0.2">
      <c r="A58" t="s">
        <v>54</v>
      </c>
      <c r="C58" t="s">
        <v>58</v>
      </c>
    </row>
    <row r="59" spans="1:9" x14ac:dyDescent="0.2">
      <c r="A59" t="s">
        <v>55</v>
      </c>
      <c r="C59" t="s">
        <v>59</v>
      </c>
    </row>
    <row r="60" spans="1:9" x14ac:dyDescent="0.2">
      <c r="A60" t="s">
        <v>120</v>
      </c>
      <c r="C60" t="s">
        <v>76</v>
      </c>
    </row>
    <row r="61" spans="1:9" x14ac:dyDescent="0.2">
      <c r="D61" t="s">
        <v>82</v>
      </c>
    </row>
    <row r="62" spans="1:9" x14ac:dyDescent="0.2">
      <c r="A62" t="s">
        <v>56</v>
      </c>
      <c r="C62" t="s">
        <v>60</v>
      </c>
    </row>
    <row r="63" spans="1:9" x14ac:dyDescent="0.2">
      <c r="A63" t="s">
        <v>57</v>
      </c>
      <c r="C63" s="13" t="s">
        <v>121</v>
      </c>
    </row>
    <row r="64" spans="1:9" x14ac:dyDescent="0.2">
      <c r="D64" t="s">
        <v>122</v>
      </c>
    </row>
    <row r="66" spans="1:2" x14ac:dyDescent="0.2">
      <c r="A66" s="13" t="s">
        <v>108</v>
      </c>
    </row>
    <row r="67" spans="1:2" x14ac:dyDescent="0.2">
      <c r="B67" s="13" t="s">
        <v>109</v>
      </c>
    </row>
    <row r="68" spans="1:2" x14ac:dyDescent="0.2">
      <c r="B68" s="13" t="s">
        <v>111</v>
      </c>
    </row>
    <row r="69" spans="1:2" x14ac:dyDescent="0.2">
      <c r="B69" s="13" t="s">
        <v>110</v>
      </c>
    </row>
    <row r="70" spans="1:2" x14ac:dyDescent="0.2">
      <c r="A70" s="13" t="s">
        <v>64</v>
      </c>
    </row>
    <row r="71" spans="1:2" x14ac:dyDescent="0.2">
      <c r="A71" s="13" t="s">
        <v>74</v>
      </c>
    </row>
    <row r="72" spans="1:2" x14ac:dyDescent="0.2">
      <c r="A72" s="13" t="s">
        <v>327</v>
      </c>
    </row>
    <row r="73" spans="1:2" x14ac:dyDescent="0.2">
      <c r="A73" s="13"/>
      <c r="B73" s="13" t="s">
        <v>319</v>
      </c>
    </row>
    <row r="74" spans="1:2" x14ac:dyDescent="0.2">
      <c r="A74" s="13"/>
      <c r="B74" t="s">
        <v>320</v>
      </c>
    </row>
    <row r="75" spans="1:2" x14ac:dyDescent="0.2">
      <c r="A75" s="13"/>
      <c r="B75" t="s">
        <v>321</v>
      </c>
    </row>
    <row r="76" spans="1:2" x14ac:dyDescent="0.2">
      <c r="A76" s="13"/>
      <c r="B76" s="13" t="s">
        <v>322</v>
      </c>
    </row>
    <row r="77" spans="1:2" x14ac:dyDescent="0.2">
      <c r="A77" s="13"/>
      <c r="B77" s="13" t="s">
        <v>129</v>
      </c>
    </row>
    <row r="78" spans="1:2" x14ac:dyDescent="0.2">
      <c r="A78" s="13"/>
      <c r="B78" s="13" t="s">
        <v>130</v>
      </c>
    </row>
    <row r="79" spans="1:2" x14ac:dyDescent="0.2">
      <c r="A79" s="13"/>
      <c r="B79" s="13" t="s">
        <v>131</v>
      </c>
    </row>
    <row r="80" spans="1:2" x14ac:dyDescent="0.2">
      <c r="A80" s="13"/>
      <c r="B80" s="13" t="s">
        <v>132</v>
      </c>
    </row>
    <row r="81" spans="1:2" x14ac:dyDescent="0.2">
      <c r="A81" s="13"/>
      <c r="B81" s="13" t="s">
        <v>133</v>
      </c>
    </row>
    <row r="82" spans="1:2" x14ac:dyDescent="0.2">
      <c r="A82" s="13"/>
    </row>
    <row r="83" spans="1:2" x14ac:dyDescent="0.2">
      <c r="A83" s="13" t="s">
        <v>128</v>
      </c>
    </row>
    <row r="84" spans="1:2" x14ac:dyDescent="0.2">
      <c r="A84" s="13"/>
      <c r="B84" t="s">
        <v>124</v>
      </c>
    </row>
    <row r="85" spans="1:2" x14ac:dyDescent="0.2">
      <c r="A85" s="13"/>
      <c r="B85" t="s">
        <v>125</v>
      </c>
    </row>
    <row r="86" spans="1:2" x14ac:dyDescent="0.2">
      <c r="A86" s="13"/>
      <c r="B86" t="s">
        <v>126</v>
      </c>
    </row>
    <row r="87" spans="1:2" x14ac:dyDescent="0.2">
      <c r="A87" s="13" t="s">
        <v>127</v>
      </c>
    </row>
    <row r="88" spans="1:2" x14ac:dyDescent="0.2">
      <c r="A88" s="13" t="s">
        <v>74</v>
      </c>
    </row>
    <row r="89" spans="1:2" x14ac:dyDescent="0.2">
      <c r="A89" s="13"/>
    </row>
    <row r="90" spans="1:2" x14ac:dyDescent="0.2">
      <c r="A90" s="13" t="s">
        <v>323</v>
      </c>
    </row>
    <row r="91" spans="1:2" x14ac:dyDescent="0.2">
      <c r="A91" s="13"/>
      <c r="B91" t="s">
        <v>324</v>
      </c>
    </row>
    <row r="92" spans="1:2" x14ac:dyDescent="0.2">
      <c r="B92" t="s">
        <v>325</v>
      </c>
    </row>
    <row r="93" spans="1:2" x14ac:dyDescent="0.2">
      <c r="B93" t="s">
        <v>326</v>
      </c>
    </row>
    <row r="95" spans="1:2" x14ac:dyDescent="0.2">
      <c r="A95" t="s">
        <v>155</v>
      </c>
    </row>
    <row r="96" spans="1:2" x14ac:dyDescent="0.2">
      <c r="B96" t="s">
        <v>159</v>
      </c>
    </row>
    <row r="97" spans="1:2" x14ac:dyDescent="0.2">
      <c r="B97" t="s">
        <v>160</v>
      </c>
    </row>
    <row r="99" spans="1:2" x14ac:dyDescent="0.2">
      <c r="A99" t="s">
        <v>180</v>
      </c>
    </row>
    <row r="101" spans="1:2" x14ac:dyDescent="0.2">
      <c r="A101" t="s">
        <v>156</v>
      </c>
    </row>
    <row r="102" spans="1:2" x14ac:dyDescent="0.2">
      <c r="B102" t="s">
        <v>157</v>
      </c>
    </row>
    <row r="103" spans="1:2" x14ac:dyDescent="0.2">
      <c r="B103" t="s">
        <v>158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232"/>
  <sheetViews>
    <sheetView workbookViewId="0">
      <pane xSplit="2" ySplit="3" topLeftCell="C47" activePane="bottomRight" state="frozen"/>
      <selection pane="topRight" activeCell="C1" sqref="C1"/>
      <selection pane="bottomLeft" activeCell="A4" sqref="A4"/>
      <selection pane="bottomRight" activeCell="C91" sqref="C91"/>
    </sheetView>
  </sheetViews>
  <sheetFormatPr defaultRowHeight="12.75" x14ac:dyDescent="0.2"/>
  <cols>
    <col min="2" max="2" width="10.28515625" customWidth="1"/>
    <col min="3" max="3" width="15" style="3" customWidth="1"/>
    <col min="4" max="4" width="11.7109375" style="3" bestFit="1" customWidth="1"/>
    <col min="5" max="5" width="13.42578125" style="3" bestFit="1" customWidth="1"/>
    <col min="6" max="6" width="11.7109375" style="3" bestFit="1" customWidth="1"/>
    <col min="7" max="7" width="15.5703125" style="3" customWidth="1"/>
    <col min="8" max="9" width="14" style="3" customWidth="1"/>
    <col min="10" max="11" width="11.7109375" style="3" bestFit="1" customWidth="1"/>
    <col min="12" max="12" width="11.7109375" style="3" customWidth="1"/>
    <col min="13" max="13" width="13.42578125" style="3" bestFit="1" customWidth="1"/>
    <col min="14" max="14" width="11.7109375" style="3" bestFit="1" customWidth="1"/>
    <col min="15" max="16" width="11.7109375" style="3" customWidth="1"/>
    <col min="17" max="17" width="13.42578125" style="3" bestFit="1" customWidth="1"/>
    <col min="18" max="18" width="11.7109375" style="3" bestFit="1" customWidth="1"/>
    <col min="19" max="19" width="11.7109375" style="3" customWidth="1"/>
    <col min="20" max="20" width="13.42578125" style="3" bestFit="1" customWidth="1"/>
    <col min="21" max="22" width="11.7109375" style="3" bestFit="1" customWidth="1"/>
    <col min="23" max="23" width="11.7109375" style="3" customWidth="1"/>
    <col min="24" max="25" width="11.7109375" style="3" bestFit="1" customWidth="1"/>
    <col min="26" max="26" width="10.7109375" style="3" bestFit="1" customWidth="1"/>
    <col min="27" max="27" width="11.7109375" style="3" customWidth="1"/>
    <col min="28" max="29" width="11.7109375" style="3" bestFit="1" customWidth="1"/>
    <col min="30" max="30" width="9.7109375" style="3" bestFit="1" customWidth="1"/>
    <col min="31" max="31" width="12.5703125" style="3" customWidth="1"/>
    <col min="32" max="33" width="11.7109375" style="3" bestFit="1" customWidth="1"/>
    <col min="34" max="34" width="10.7109375" style="3" bestFit="1" customWidth="1"/>
    <col min="35" max="35" width="13.28515625" style="3" customWidth="1"/>
    <col min="36" max="38" width="10.7109375" style="3" bestFit="1" customWidth="1"/>
    <col min="39" max="39" width="12.85546875" style="3" customWidth="1"/>
    <col min="40" max="40" width="13.7109375" style="3" customWidth="1"/>
    <col min="41" max="41" width="16.7109375" style="3" customWidth="1"/>
    <col min="42" max="43" width="11.28515625" style="3" customWidth="1"/>
    <col min="44" max="44" width="11" customWidth="1"/>
    <col min="45" max="45" width="12" customWidth="1"/>
    <col min="46" max="47" width="11.7109375" customWidth="1"/>
    <col min="48" max="48" width="10.85546875" customWidth="1"/>
    <col min="49" max="49" width="12" customWidth="1"/>
    <col min="50" max="51" width="12.85546875" style="19" customWidth="1"/>
    <col min="52" max="52" width="10.85546875" customWidth="1"/>
    <col min="53" max="53" width="10.7109375" bestFit="1" customWidth="1"/>
    <col min="54" max="54" width="10.7109375" customWidth="1"/>
    <col min="55" max="55" width="11.7109375" bestFit="1" customWidth="1"/>
    <col min="56" max="56" width="10.7109375" bestFit="1" customWidth="1"/>
    <col min="57" max="57" width="10.7109375" customWidth="1"/>
    <col min="58" max="58" width="11.7109375" bestFit="1" customWidth="1"/>
    <col min="59" max="59" width="10.7109375" bestFit="1" customWidth="1"/>
    <col min="60" max="60" width="10.7109375" customWidth="1"/>
    <col min="61" max="61" width="11.7109375" bestFit="1" customWidth="1"/>
    <col min="62" max="62" width="10.7109375" bestFit="1" customWidth="1"/>
    <col min="63" max="63" width="10.7109375" customWidth="1"/>
    <col min="64" max="64" width="10" customWidth="1"/>
    <col min="65" max="66" width="11.140625" customWidth="1"/>
    <col min="67" max="69" width="11.5703125" customWidth="1"/>
    <col min="70" max="70" width="11.28515625" customWidth="1"/>
    <col min="71" max="72" width="11.42578125" customWidth="1"/>
    <col min="73" max="75" width="11.28515625" customWidth="1"/>
    <col min="76" max="76" width="10.28515625" customWidth="1"/>
    <col min="77" max="78" width="10.85546875" customWidth="1"/>
    <col min="79" max="81" width="10.5703125" customWidth="1"/>
    <col min="82" max="82" width="12.42578125" customWidth="1"/>
    <col min="83" max="83" width="11.7109375" bestFit="1" customWidth="1"/>
    <col min="84" max="84" width="11.7109375" customWidth="1"/>
    <col min="85" max="85" width="12.42578125" customWidth="1"/>
    <col min="87" max="87" width="11.28515625" bestFit="1" customWidth="1"/>
  </cols>
  <sheetData>
    <row r="1" spans="1:95" x14ac:dyDescent="0.2">
      <c r="A1" s="1"/>
      <c r="B1" s="1"/>
      <c r="C1" s="12">
        <v>1918</v>
      </c>
      <c r="D1" s="12">
        <v>1919</v>
      </c>
      <c r="E1" s="12">
        <v>1920</v>
      </c>
      <c r="F1" s="12">
        <v>1921</v>
      </c>
      <c r="G1" s="12">
        <v>1922</v>
      </c>
      <c r="H1" s="12">
        <v>1922</v>
      </c>
      <c r="I1" s="12">
        <v>1922</v>
      </c>
      <c r="J1" s="12">
        <v>1923</v>
      </c>
      <c r="K1" s="12">
        <v>1923</v>
      </c>
      <c r="L1" s="12">
        <v>1923</v>
      </c>
      <c r="M1" s="12">
        <v>1924</v>
      </c>
      <c r="N1" s="12">
        <v>1924</v>
      </c>
      <c r="O1" s="12">
        <v>1924</v>
      </c>
      <c r="P1" s="12">
        <v>1924</v>
      </c>
      <c r="Q1" s="12">
        <v>1925</v>
      </c>
      <c r="R1" s="12">
        <v>1925</v>
      </c>
      <c r="S1" s="12">
        <v>1925</v>
      </c>
      <c r="T1" s="12">
        <v>1926</v>
      </c>
      <c r="U1" s="12">
        <v>1926</v>
      </c>
      <c r="V1" s="12">
        <v>1926</v>
      </c>
      <c r="W1" s="12">
        <v>1926</v>
      </c>
      <c r="X1" s="12">
        <v>1927</v>
      </c>
      <c r="Y1" s="12">
        <v>1927</v>
      </c>
      <c r="Z1" s="12">
        <v>1927</v>
      </c>
      <c r="AA1" s="12">
        <v>1927</v>
      </c>
      <c r="AB1" s="12">
        <v>1928</v>
      </c>
      <c r="AC1" s="12">
        <v>1928</v>
      </c>
      <c r="AD1" s="12">
        <v>1928</v>
      </c>
      <c r="AE1" s="12">
        <v>1928</v>
      </c>
      <c r="AF1" s="12">
        <v>1929</v>
      </c>
      <c r="AG1" s="12">
        <v>1929</v>
      </c>
      <c r="AH1" s="12">
        <v>1929</v>
      </c>
      <c r="AI1" s="12">
        <v>1929</v>
      </c>
      <c r="AJ1" s="12">
        <v>1930</v>
      </c>
      <c r="AK1" s="12">
        <v>1930</v>
      </c>
      <c r="AL1" s="12">
        <v>1930</v>
      </c>
      <c r="AM1" s="12">
        <v>1930</v>
      </c>
      <c r="AN1" s="12">
        <v>1931</v>
      </c>
      <c r="AO1" s="12">
        <v>1931</v>
      </c>
      <c r="AP1" s="12">
        <v>1931</v>
      </c>
      <c r="AQ1" s="12">
        <v>1931</v>
      </c>
      <c r="AR1" s="12">
        <v>1932</v>
      </c>
      <c r="AS1" s="12">
        <v>1932</v>
      </c>
      <c r="AT1" s="12">
        <v>1932</v>
      </c>
      <c r="AU1" s="12">
        <v>1932</v>
      </c>
      <c r="AV1" s="12">
        <v>1933</v>
      </c>
      <c r="AW1" s="12">
        <v>1933</v>
      </c>
      <c r="AX1" s="12">
        <v>1933</v>
      </c>
      <c r="AY1" s="12">
        <v>1933</v>
      </c>
      <c r="AZ1" s="12">
        <v>1934</v>
      </c>
      <c r="BA1" s="12">
        <v>1934</v>
      </c>
      <c r="BB1" s="12">
        <v>1934</v>
      </c>
      <c r="BC1" s="12">
        <v>1935</v>
      </c>
      <c r="BD1" s="12">
        <v>1935</v>
      </c>
      <c r="BE1" s="12">
        <v>1935</v>
      </c>
      <c r="BF1" s="12">
        <v>1936</v>
      </c>
      <c r="BG1" s="12">
        <v>1936</v>
      </c>
      <c r="BH1" s="12">
        <v>1936</v>
      </c>
      <c r="BI1" s="12">
        <v>1937</v>
      </c>
      <c r="BJ1" s="12">
        <v>1937</v>
      </c>
      <c r="BK1" s="12">
        <v>1937</v>
      </c>
      <c r="BL1" s="12">
        <v>1938</v>
      </c>
      <c r="BM1" s="12">
        <v>1938</v>
      </c>
      <c r="BN1" s="12">
        <v>1938</v>
      </c>
      <c r="BO1" s="12">
        <v>1938</v>
      </c>
      <c r="BP1" s="12">
        <v>1938</v>
      </c>
      <c r="BQ1" s="12">
        <v>1938</v>
      </c>
      <c r="BR1" s="12">
        <v>1939</v>
      </c>
      <c r="BS1" s="12">
        <v>1939</v>
      </c>
      <c r="BT1" s="12">
        <v>1939</v>
      </c>
      <c r="BU1" s="12">
        <v>1939</v>
      </c>
      <c r="BV1" s="12">
        <v>1939</v>
      </c>
      <c r="BW1" s="12">
        <v>1939</v>
      </c>
      <c r="BX1" s="12">
        <v>1940</v>
      </c>
      <c r="BY1" s="12">
        <v>1940</v>
      </c>
      <c r="BZ1" s="12">
        <v>1940</v>
      </c>
      <c r="CA1" s="12">
        <v>1940</v>
      </c>
      <c r="CB1" s="12">
        <v>1940</v>
      </c>
      <c r="CC1" s="12">
        <v>1940</v>
      </c>
      <c r="CD1" s="12">
        <v>1941</v>
      </c>
      <c r="CE1" s="12">
        <v>1941</v>
      </c>
      <c r="CF1" s="12">
        <v>1941</v>
      </c>
      <c r="CG1" s="12">
        <v>1941</v>
      </c>
      <c r="CH1" s="12">
        <v>1941</v>
      </c>
      <c r="CI1" s="12">
        <v>1941</v>
      </c>
      <c r="CJ1" s="13"/>
      <c r="CK1" s="13"/>
      <c r="CL1" s="13"/>
      <c r="CM1" s="13"/>
      <c r="CN1" s="13"/>
      <c r="CO1" s="13"/>
      <c r="CP1" s="13"/>
      <c r="CQ1" s="13"/>
    </row>
    <row r="2" spans="1:95" x14ac:dyDescent="0.2">
      <c r="A2" s="30" t="s">
        <v>0</v>
      </c>
      <c r="B2" s="30"/>
      <c r="C2" s="10"/>
      <c r="D2" s="10"/>
      <c r="E2" s="10"/>
      <c r="F2" s="10"/>
      <c r="G2" s="10"/>
      <c r="H2" s="10"/>
      <c r="J2" s="10"/>
      <c r="K2" s="10"/>
      <c r="L2" s="10"/>
      <c r="M2" s="10"/>
      <c r="N2" s="10"/>
      <c r="P2" s="10"/>
      <c r="Q2" s="10"/>
      <c r="R2" s="10"/>
      <c r="S2" s="10"/>
      <c r="T2" s="10"/>
      <c r="U2" s="10"/>
      <c r="V2" s="14"/>
      <c r="W2" s="14"/>
      <c r="X2" s="10"/>
      <c r="Y2" s="10"/>
      <c r="Z2" s="14"/>
      <c r="AA2" s="14"/>
      <c r="AB2" s="10"/>
      <c r="AC2" s="10"/>
      <c r="AD2" s="14"/>
      <c r="AE2" s="14"/>
      <c r="AF2" s="10"/>
      <c r="AG2" s="10"/>
      <c r="AH2" s="14"/>
      <c r="AI2" s="14"/>
      <c r="AJ2" s="10"/>
      <c r="AK2" s="10"/>
      <c r="AL2" s="14"/>
      <c r="AM2" s="14"/>
      <c r="AN2" s="29" t="s">
        <v>12</v>
      </c>
      <c r="AO2" s="29"/>
      <c r="AP2" s="14"/>
      <c r="AQ2" s="14"/>
      <c r="AR2" s="29" t="s">
        <v>12</v>
      </c>
      <c r="AS2" s="29"/>
      <c r="AT2" s="14"/>
      <c r="AU2" s="14"/>
      <c r="AV2" s="29" t="s">
        <v>12</v>
      </c>
      <c r="AW2" s="29"/>
      <c r="AX2" s="15"/>
      <c r="AY2" s="15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29" t="s">
        <v>13</v>
      </c>
      <c r="BM2" s="29"/>
      <c r="BN2" s="29"/>
      <c r="BO2" s="14"/>
      <c r="BP2" s="14"/>
      <c r="BQ2" s="14"/>
      <c r="BR2" s="29" t="s">
        <v>13</v>
      </c>
      <c r="BS2" s="29"/>
      <c r="BT2" s="29"/>
      <c r="BU2" s="14"/>
      <c r="BV2" s="14"/>
      <c r="BW2" s="14"/>
      <c r="BX2" s="29" t="s">
        <v>13</v>
      </c>
      <c r="BY2" s="29"/>
      <c r="BZ2" s="29"/>
      <c r="CA2" s="14"/>
      <c r="CB2" s="14"/>
      <c r="CC2" s="14"/>
      <c r="CD2" s="29" t="s">
        <v>13</v>
      </c>
      <c r="CE2" s="29"/>
      <c r="CF2" s="29"/>
      <c r="CG2" s="14"/>
    </row>
    <row r="3" spans="1:95" x14ac:dyDescent="0.2">
      <c r="A3" t="s">
        <v>1</v>
      </c>
      <c r="B3" t="s">
        <v>2</v>
      </c>
      <c r="C3" s="3" t="s">
        <v>14</v>
      </c>
      <c r="D3" s="3" t="s">
        <v>14</v>
      </c>
      <c r="E3" s="3" t="s">
        <v>14</v>
      </c>
      <c r="F3" s="3" t="s">
        <v>14</v>
      </c>
      <c r="G3" s="3" t="s">
        <v>14</v>
      </c>
      <c r="H3" s="3" t="s">
        <v>15</v>
      </c>
      <c r="I3" s="10" t="s">
        <v>6</v>
      </c>
      <c r="J3" s="3" t="s">
        <v>14</v>
      </c>
      <c r="K3" s="3" t="s">
        <v>15</v>
      </c>
      <c r="L3" s="10" t="s">
        <v>6</v>
      </c>
      <c r="M3" s="3" t="s">
        <v>14</v>
      </c>
      <c r="N3" s="3" t="s">
        <v>15</v>
      </c>
      <c r="O3" t="s">
        <v>16</v>
      </c>
      <c r="P3" s="3" t="s">
        <v>8</v>
      </c>
      <c r="Q3" s="3" t="s">
        <v>14</v>
      </c>
      <c r="R3" s="3" t="s">
        <v>15</v>
      </c>
      <c r="S3" s="10" t="s">
        <v>6</v>
      </c>
      <c r="T3" s="3" t="s">
        <v>14</v>
      </c>
      <c r="U3" s="3" t="s">
        <v>15</v>
      </c>
      <c r="V3" s="3" t="s">
        <v>17</v>
      </c>
      <c r="W3" s="3" t="s">
        <v>18</v>
      </c>
      <c r="X3" s="3" t="s">
        <v>14</v>
      </c>
      <c r="Y3" s="3" t="s">
        <v>15</v>
      </c>
      <c r="Z3" s="3" t="s">
        <v>17</v>
      </c>
      <c r="AA3" s="10" t="s">
        <v>6</v>
      </c>
      <c r="AB3" s="3" t="s">
        <v>14</v>
      </c>
      <c r="AC3" s="3" t="s">
        <v>15</v>
      </c>
      <c r="AD3" s="3" t="s">
        <v>17</v>
      </c>
      <c r="AE3" s="10" t="s">
        <v>6</v>
      </c>
      <c r="AF3" s="3" t="s">
        <v>14</v>
      </c>
      <c r="AG3" s="3" t="s">
        <v>15</v>
      </c>
      <c r="AH3" s="3" t="s">
        <v>19</v>
      </c>
      <c r="AI3" s="10" t="s">
        <v>6</v>
      </c>
      <c r="AJ3" s="3" t="s">
        <v>14</v>
      </c>
      <c r="AK3" s="3" t="s">
        <v>15</v>
      </c>
      <c r="AL3" s="3" t="s">
        <v>19</v>
      </c>
      <c r="AM3" s="10" t="s">
        <v>6</v>
      </c>
      <c r="AN3" s="3" t="s">
        <v>20</v>
      </c>
      <c r="AO3" s="3" t="s">
        <v>21</v>
      </c>
      <c r="AP3" s="3" t="s">
        <v>19</v>
      </c>
      <c r="AQ3" s="10" t="s">
        <v>6</v>
      </c>
      <c r="AR3" s="3" t="s">
        <v>20</v>
      </c>
      <c r="AS3" s="3" t="s">
        <v>21</v>
      </c>
      <c r="AT3" s="3" t="s">
        <v>19</v>
      </c>
      <c r="AU3" s="10" t="s">
        <v>6</v>
      </c>
      <c r="AV3" s="3" t="s">
        <v>20</v>
      </c>
      <c r="AW3" s="3" t="s">
        <v>21</v>
      </c>
      <c r="AX3" s="16" t="s">
        <v>19</v>
      </c>
      <c r="AY3" s="10" t="s">
        <v>6</v>
      </c>
      <c r="AZ3" s="3" t="s">
        <v>13</v>
      </c>
      <c r="BA3" s="3" t="s">
        <v>22</v>
      </c>
      <c r="BB3" s="10" t="s">
        <v>6</v>
      </c>
      <c r="BC3" s="3" t="s">
        <v>13</v>
      </c>
      <c r="BD3" s="3" t="s">
        <v>22</v>
      </c>
      <c r="BE3" s="10" t="s">
        <v>6</v>
      </c>
      <c r="BF3" s="3" t="s">
        <v>13</v>
      </c>
      <c r="BG3" s="3" t="s">
        <v>22</v>
      </c>
      <c r="BH3" s="10" t="s">
        <v>6</v>
      </c>
      <c r="BI3" s="3" t="s">
        <v>13</v>
      </c>
      <c r="BJ3" s="3" t="s">
        <v>22</v>
      </c>
      <c r="BK3" s="10" t="s">
        <v>6</v>
      </c>
      <c r="BL3" s="3" t="s">
        <v>23</v>
      </c>
      <c r="BM3" s="3" t="s">
        <v>24</v>
      </c>
      <c r="BN3" s="3" t="s">
        <v>25</v>
      </c>
      <c r="BO3" s="3" t="s">
        <v>22</v>
      </c>
      <c r="BP3" s="17" t="s">
        <v>26</v>
      </c>
      <c r="BQ3" s="10" t="s">
        <v>6</v>
      </c>
      <c r="BR3" s="3" t="s">
        <v>112</v>
      </c>
      <c r="BS3" s="3" t="s">
        <v>24</v>
      </c>
      <c r="BT3" s="3" t="s">
        <v>25</v>
      </c>
      <c r="BU3" s="3" t="s">
        <v>22</v>
      </c>
      <c r="BV3" s="17" t="s">
        <v>26</v>
      </c>
      <c r="BW3" s="10" t="s">
        <v>6</v>
      </c>
      <c r="BX3" s="3" t="s">
        <v>112</v>
      </c>
      <c r="BY3" s="3" t="s">
        <v>24</v>
      </c>
      <c r="BZ3" s="3" t="s">
        <v>25</v>
      </c>
      <c r="CA3" s="3" t="s">
        <v>22</v>
      </c>
      <c r="CB3" s="17" t="s">
        <v>26</v>
      </c>
      <c r="CC3" s="10" t="s">
        <v>6</v>
      </c>
      <c r="CD3" s="3" t="s">
        <v>112</v>
      </c>
      <c r="CE3" s="3" t="s">
        <v>24</v>
      </c>
      <c r="CF3" s="3" t="s">
        <v>25</v>
      </c>
      <c r="CG3" s="3" t="s">
        <v>22</v>
      </c>
      <c r="CH3" s="17" t="s">
        <v>26</v>
      </c>
      <c r="CI3" s="10" t="s">
        <v>6</v>
      </c>
    </row>
    <row r="4" spans="1:95" x14ac:dyDescent="0.2">
      <c r="A4" s="4">
        <v>20000</v>
      </c>
      <c r="B4" s="4">
        <v>25000</v>
      </c>
      <c r="C4" s="3">
        <v>9049475</v>
      </c>
      <c r="D4" s="3">
        <v>37842573</v>
      </c>
      <c r="E4" s="3">
        <v>34654616</v>
      </c>
      <c r="F4" s="3">
        <v>16519444</v>
      </c>
      <c r="G4" s="3">
        <v>38525087</v>
      </c>
      <c r="H4" s="8">
        <v>0</v>
      </c>
      <c r="I4" s="8">
        <f>G4+H4</f>
        <v>38525087</v>
      </c>
      <c r="J4" s="3">
        <v>40832582</v>
      </c>
      <c r="K4" s="8">
        <v>0</v>
      </c>
      <c r="L4" s="8">
        <f>J4+K4</f>
        <v>40832582</v>
      </c>
      <c r="M4" s="3">
        <v>66065428</v>
      </c>
      <c r="N4" s="8">
        <v>0</v>
      </c>
      <c r="O4" s="3">
        <v>0</v>
      </c>
      <c r="P4" s="8">
        <f>M4+N4</f>
        <v>66065428</v>
      </c>
      <c r="Q4" s="3">
        <v>141080654</v>
      </c>
      <c r="R4" s="8">
        <v>0</v>
      </c>
      <c r="S4" s="8">
        <f>Q4+R4</f>
        <v>141080654</v>
      </c>
      <c r="T4" s="3">
        <v>100545057</v>
      </c>
      <c r="U4" s="8">
        <v>0</v>
      </c>
      <c r="V4" s="3">
        <v>7340913</v>
      </c>
      <c r="W4" s="3">
        <f>T4+U4-V4</f>
        <v>93204144</v>
      </c>
      <c r="X4" s="3">
        <v>117644439</v>
      </c>
      <c r="Y4" s="8">
        <v>0</v>
      </c>
      <c r="Z4" s="3">
        <v>9292330</v>
      </c>
      <c r="AA4" s="3">
        <f>X4+Y4-Z4</f>
        <v>108352109</v>
      </c>
      <c r="AB4" s="3">
        <v>185717936</v>
      </c>
      <c r="AC4" s="8">
        <v>0</v>
      </c>
      <c r="AD4" s="3">
        <v>8977269</v>
      </c>
      <c r="AE4" s="3">
        <f>AB4+AC4-AD4</f>
        <v>176740667</v>
      </c>
      <c r="AF4" s="3">
        <v>157643578</v>
      </c>
      <c r="AG4" s="8">
        <v>0</v>
      </c>
      <c r="AH4" s="3">
        <v>37184314</v>
      </c>
      <c r="AI4" s="3">
        <f>AF4+AG4-AH4</f>
        <v>120459264</v>
      </c>
      <c r="AJ4" s="3">
        <v>47326428</v>
      </c>
      <c r="AK4" s="8">
        <v>0</v>
      </c>
      <c r="AL4" s="3">
        <v>66568329</v>
      </c>
      <c r="AM4" s="3">
        <f>AJ4+AK4-AL4</f>
        <v>-19241901</v>
      </c>
      <c r="AN4" s="8">
        <v>0</v>
      </c>
      <c r="AO4" s="3">
        <v>15965000</v>
      </c>
      <c r="AP4" s="3">
        <v>56608000</v>
      </c>
      <c r="AQ4" s="3">
        <f>AN4+AO4-AP4</f>
        <v>-40643000</v>
      </c>
      <c r="AR4" s="3">
        <v>709000</v>
      </c>
      <c r="AS4" s="3">
        <v>5240000</v>
      </c>
      <c r="AT4" s="3">
        <v>4901000</v>
      </c>
      <c r="AU4" s="3">
        <f>AR4+AS4-AT4</f>
        <v>1048000</v>
      </c>
      <c r="AV4" s="3">
        <v>1324000</v>
      </c>
      <c r="AW4" s="3">
        <v>19933000</v>
      </c>
      <c r="AX4" s="16">
        <v>3850000</v>
      </c>
      <c r="AY4" s="16">
        <f>AV4+AW4-AX4</f>
        <v>17407000</v>
      </c>
      <c r="AZ4" s="3">
        <v>11074000</v>
      </c>
      <c r="BA4" s="3">
        <v>5851000</v>
      </c>
      <c r="BB4" s="3">
        <f>AZ4-BA4</f>
        <v>5223000</v>
      </c>
      <c r="BC4" s="3">
        <v>27308000</v>
      </c>
      <c r="BD4" s="3">
        <v>4114000</v>
      </c>
      <c r="BE4" s="3">
        <f>BC4-BD4</f>
        <v>23194000</v>
      </c>
      <c r="BF4" s="3">
        <v>56448000</v>
      </c>
      <c r="BG4" s="3">
        <v>4150000</v>
      </c>
      <c r="BH4" s="3">
        <f>BF4-BG4</f>
        <v>52298000</v>
      </c>
      <c r="BI4" s="3">
        <v>22336000</v>
      </c>
      <c r="BJ4" s="3">
        <v>9687000</v>
      </c>
      <c r="BK4" s="3">
        <f>BI4-BJ4</f>
        <v>12649000</v>
      </c>
      <c r="BL4" s="3">
        <v>7344000</v>
      </c>
      <c r="BM4" s="3">
        <v>9713000</v>
      </c>
      <c r="BN4">
        <v>563000</v>
      </c>
      <c r="BO4" s="3">
        <v>19203000</v>
      </c>
      <c r="BP4" s="3">
        <v>599000</v>
      </c>
      <c r="BQ4" s="3">
        <f>(BL4+BM4+BN4)-(BO4+BP4)</f>
        <v>-2182000</v>
      </c>
      <c r="BR4" s="3">
        <v>9029000</v>
      </c>
      <c r="BS4" s="3">
        <v>9985000</v>
      </c>
      <c r="BT4" s="3">
        <v>740000</v>
      </c>
      <c r="BU4" s="3">
        <v>14234000</v>
      </c>
      <c r="BV4" s="3">
        <v>750000</v>
      </c>
      <c r="BW4" s="3">
        <f>(BR4+BS4+BT4)-(BU4+BV4)</f>
        <v>4770000</v>
      </c>
      <c r="BX4" s="3">
        <v>5868000</v>
      </c>
      <c r="BY4" s="3">
        <v>9794000</v>
      </c>
      <c r="BZ4" s="3">
        <v>1174000</v>
      </c>
      <c r="CA4" s="3">
        <v>18883000</v>
      </c>
      <c r="CB4" s="3">
        <v>954000</v>
      </c>
      <c r="CC4" s="3">
        <f>(BX4+BY4+BZ4)-(CA4+CB4)</f>
        <v>-3001000</v>
      </c>
      <c r="CD4" s="3">
        <v>6220000</v>
      </c>
      <c r="CE4" s="3">
        <v>11480000</v>
      </c>
      <c r="CF4" s="3">
        <v>1339000</v>
      </c>
      <c r="CG4" s="3">
        <v>32954000</v>
      </c>
      <c r="CH4">
        <v>1207000</v>
      </c>
      <c r="CI4" s="3">
        <f>(CD4+CE4+CF4)-(CG4+CH4)</f>
        <v>-15122000</v>
      </c>
      <c r="CJ4" s="3"/>
      <c r="CQ4" s="13"/>
    </row>
    <row r="5" spans="1:95" x14ac:dyDescent="0.2">
      <c r="A5" s="4">
        <v>25000</v>
      </c>
      <c r="B5" s="4">
        <v>30000</v>
      </c>
      <c r="C5" s="3">
        <v>8036402</v>
      </c>
      <c r="D5" s="3">
        <v>29002870</v>
      </c>
      <c r="E5" s="3">
        <v>24039541</v>
      </c>
      <c r="F5" s="3">
        <v>12414352</v>
      </c>
      <c r="G5" s="3">
        <v>28862047</v>
      </c>
      <c r="H5" s="8">
        <v>0</v>
      </c>
      <c r="I5" s="8">
        <f t="shared" ref="I5:I21" si="0">G5+H5</f>
        <v>28862047</v>
      </c>
      <c r="J5" s="3">
        <v>28562918</v>
      </c>
      <c r="K5" s="8">
        <v>0</v>
      </c>
      <c r="L5" s="8">
        <f t="shared" ref="L5:L22" si="1">J5+K5</f>
        <v>28562918</v>
      </c>
      <c r="M5" s="3">
        <v>52103870</v>
      </c>
      <c r="N5" s="3">
        <v>2557382</v>
      </c>
      <c r="O5" s="3">
        <v>334908</v>
      </c>
      <c r="P5" s="8">
        <f t="shared" ref="P5:P22" si="2">M5+N5</f>
        <v>54661252</v>
      </c>
      <c r="Q5" s="3">
        <v>113000286</v>
      </c>
      <c r="R5" s="8">
        <v>0</v>
      </c>
      <c r="S5" s="8">
        <f t="shared" ref="S5:S22" si="3">Q5+R5</f>
        <v>113000286</v>
      </c>
      <c r="T5" s="3">
        <v>82439042</v>
      </c>
      <c r="U5" s="8">
        <v>0</v>
      </c>
      <c r="V5" s="3">
        <v>4372146</v>
      </c>
      <c r="W5" s="3">
        <f t="shared" ref="W5:W22" si="4">T5+U5-V5</f>
        <v>78066896</v>
      </c>
      <c r="X5" s="3">
        <v>96806186</v>
      </c>
      <c r="Y5" s="8">
        <v>0</v>
      </c>
      <c r="Z5" s="3">
        <v>7403306</v>
      </c>
      <c r="AA5" s="3">
        <f t="shared" ref="AA5:AA22" si="5">X5+Y5-Z5</f>
        <v>89402880</v>
      </c>
      <c r="AB5" s="3">
        <v>155978378</v>
      </c>
      <c r="AC5" s="8">
        <v>0</v>
      </c>
      <c r="AD5" s="3">
        <v>6025850</v>
      </c>
      <c r="AE5" s="3">
        <f t="shared" ref="AE5:AE22" si="6">AB5+AC5-AD5</f>
        <v>149952528</v>
      </c>
      <c r="AF5" s="3">
        <v>129700352</v>
      </c>
      <c r="AG5" s="8">
        <v>0</v>
      </c>
      <c r="AH5" s="3">
        <v>26264914</v>
      </c>
      <c r="AI5" s="3">
        <f t="shared" ref="AI5:AI22" si="7">AF5+AG5-AH5</f>
        <v>103435438</v>
      </c>
      <c r="AJ5" s="3">
        <v>34439863</v>
      </c>
      <c r="AK5" s="8">
        <v>0</v>
      </c>
      <c r="AL5" s="3">
        <v>45563212</v>
      </c>
      <c r="AM5" s="3">
        <f t="shared" ref="AM5:AM22" si="8">AJ5+AK5-AL5</f>
        <v>-11123349</v>
      </c>
      <c r="AN5" s="8">
        <v>0</v>
      </c>
      <c r="AO5" s="3">
        <v>12072000</v>
      </c>
      <c r="AP5" s="3">
        <v>39519000</v>
      </c>
      <c r="AQ5" s="3">
        <f t="shared" ref="AQ5:AQ22" si="9">AN5+AO5-AP5</f>
        <v>-27447000</v>
      </c>
      <c r="AR5" s="3">
        <v>1169000</v>
      </c>
      <c r="AS5" s="3">
        <v>3636000</v>
      </c>
      <c r="AT5" s="3">
        <v>2605000</v>
      </c>
      <c r="AU5" s="3">
        <f t="shared" ref="AU5:AU22" si="10">AR5+AS5-AT5</f>
        <v>2200000</v>
      </c>
      <c r="AV5" s="3">
        <v>2339000</v>
      </c>
      <c r="AW5" s="3">
        <v>17071000</v>
      </c>
      <c r="AX5" s="16">
        <v>2378000</v>
      </c>
      <c r="AY5" s="16">
        <f t="shared" ref="AY5:AY22" si="11">AV5+AW5-AX5</f>
        <v>17032000</v>
      </c>
      <c r="AZ5" s="3">
        <v>9075000</v>
      </c>
      <c r="BA5" s="3">
        <v>3606000</v>
      </c>
      <c r="BB5" s="3">
        <f t="shared" ref="BB5:BB22" si="12">AZ5-BA5</f>
        <v>5469000</v>
      </c>
      <c r="BC5" s="3">
        <v>21545000</v>
      </c>
      <c r="BD5" s="3">
        <v>2797000</v>
      </c>
      <c r="BE5" s="3">
        <f t="shared" ref="BE5:BE22" si="13">BC5-BD5</f>
        <v>18748000</v>
      </c>
      <c r="BF5" s="3">
        <v>44326000</v>
      </c>
      <c r="BG5" s="3">
        <v>2707000</v>
      </c>
      <c r="BH5" s="3">
        <f t="shared" ref="BH5:BH22" si="14">BF5-BG5</f>
        <v>41619000</v>
      </c>
      <c r="BI5" s="3">
        <v>16563000</v>
      </c>
      <c r="BJ5" s="3">
        <v>6489000</v>
      </c>
      <c r="BK5" s="3">
        <f t="shared" ref="BK5:BK22" si="15">BI5-BJ5</f>
        <v>10074000</v>
      </c>
      <c r="BL5" s="3">
        <v>4884000</v>
      </c>
      <c r="BM5" s="3">
        <v>8229000</v>
      </c>
      <c r="BN5">
        <v>286000</v>
      </c>
      <c r="BO5" s="3">
        <v>14067000</v>
      </c>
      <c r="BP5" s="3">
        <v>408000</v>
      </c>
      <c r="BQ5" s="3">
        <f t="shared" ref="BQ5:BQ22" si="16">(BL5+BM5+BN5)-(BO5+BP5)</f>
        <v>-1076000</v>
      </c>
      <c r="BR5" s="3">
        <v>6216000</v>
      </c>
      <c r="BS5" s="3">
        <v>8033000</v>
      </c>
      <c r="BT5" s="3">
        <v>467000</v>
      </c>
      <c r="BU5" s="3">
        <v>11653000</v>
      </c>
      <c r="BV5" s="3">
        <v>490000</v>
      </c>
      <c r="BW5" s="3">
        <f t="shared" ref="BW5:BW22" si="17">(BR5+BS5+BT5)-(BU5+BV5)</f>
        <v>2573000</v>
      </c>
      <c r="BX5" s="3">
        <v>4233000</v>
      </c>
      <c r="BY5" s="3">
        <v>8831000</v>
      </c>
      <c r="BZ5" s="3">
        <v>540000</v>
      </c>
      <c r="CA5" s="3">
        <v>13476000</v>
      </c>
      <c r="CB5" s="3">
        <v>623000</v>
      </c>
      <c r="CC5" s="3">
        <f t="shared" ref="CC5:CC22" si="18">(BX5+BY5+BZ5)-(CA5+CB5)</f>
        <v>-495000</v>
      </c>
      <c r="CD5" s="3">
        <v>3820000</v>
      </c>
      <c r="CE5" s="3">
        <v>8682000</v>
      </c>
      <c r="CF5" s="3">
        <v>833000</v>
      </c>
      <c r="CG5" s="3">
        <v>23545000</v>
      </c>
      <c r="CH5">
        <v>882000</v>
      </c>
      <c r="CI5" s="3">
        <f t="shared" ref="CI5:CI22" si="19">(CD5+CE5+CF5)-(CG5+CH5)</f>
        <v>-11092000</v>
      </c>
      <c r="CJ5" s="3"/>
    </row>
    <row r="6" spans="1:95" x14ac:dyDescent="0.2">
      <c r="A6" s="4">
        <v>30000</v>
      </c>
      <c r="B6" s="4">
        <v>40000</v>
      </c>
      <c r="C6" s="3">
        <v>9644181</v>
      </c>
      <c r="D6" s="3">
        <v>39393451</v>
      </c>
      <c r="E6" s="3">
        <v>30552394</v>
      </c>
      <c r="F6" s="3">
        <v>16082322</v>
      </c>
      <c r="G6" s="3">
        <v>39980428</v>
      </c>
      <c r="H6" s="8">
        <v>6705157</v>
      </c>
      <c r="I6" s="8">
        <f t="shared" si="0"/>
        <v>46685585</v>
      </c>
      <c r="J6" s="3">
        <v>37218492</v>
      </c>
      <c r="K6" s="3">
        <v>9451146</v>
      </c>
      <c r="L6" s="8">
        <f t="shared" si="1"/>
        <v>46669638</v>
      </c>
      <c r="M6" s="3">
        <v>67555219</v>
      </c>
      <c r="N6" s="3">
        <v>13352416</v>
      </c>
      <c r="O6" s="3">
        <v>855401</v>
      </c>
      <c r="P6" s="8">
        <f t="shared" si="2"/>
        <v>80907635</v>
      </c>
      <c r="Q6" s="3">
        <v>166673114</v>
      </c>
      <c r="R6" s="3">
        <v>9270628</v>
      </c>
      <c r="S6" s="8">
        <f t="shared" si="3"/>
        <v>175943742</v>
      </c>
      <c r="T6" s="3">
        <v>114636059</v>
      </c>
      <c r="U6" s="3">
        <v>8887493</v>
      </c>
      <c r="V6" s="3">
        <v>6962596</v>
      </c>
      <c r="W6" s="3">
        <f t="shared" si="4"/>
        <v>116560956</v>
      </c>
      <c r="X6" s="3">
        <v>138674712</v>
      </c>
      <c r="Y6" s="3">
        <v>10107117</v>
      </c>
      <c r="Z6" s="3">
        <v>8539630</v>
      </c>
      <c r="AA6" s="3">
        <f t="shared" si="5"/>
        <v>140242199</v>
      </c>
      <c r="AB6" s="3">
        <v>232467633</v>
      </c>
      <c r="AC6" s="3">
        <v>13675907</v>
      </c>
      <c r="AD6" s="3">
        <v>7711357</v>
      </c>
      <c r="AE6" s="3">
        <f t="shared" si="6"/>
        <v>238432183</v>
      </c>
      <c r="AF6" s="3">
        <v>196154969</v>
      </c>
      <c r="AG6" s="3">
        <v>5967316</v>
      </c>
      <c r="AH6" s="3">
        <v>37126989</v>
      </c>
      <c r="AI6" s="3">
        <f t="shared" si="7"/>
        <v>164995296</v>
      </c>
      <c r="AJ6" s="3">
        <v>52223121</v>
      </c>
      <c r="AK6" s="3">
        <v>4285274</v>
      </c>
      <c r="AL6" s="3">
        <v>69437380</v>
      </c>
      <c r="AM6" s="3">
        <f t="shared" si="8"/>
        <v>-12928985</v>
      </c>
      <c r="AN6" s="8">
        <v>1427000</v>
      </c>
      <c r="AO6" s="3">
        <v>17215000</v>
      </c>
      <c r="AP6" s="3">
        <v>42561000</v>
      </c>
      <c r="AQ6" s="3">
        <f t="shared" si="9"/>
        <v>-23919000</v>
      </c>
      <c r="AR6" s="3">
        <v>3953000</v>
      </c>
      <c r="AS6" s="3">
        <v>4439000</v>
      </c>
      <c r="AT6" s="3">
        <v>2890000</v>
      </c>
      <c r="AU6" s="3">
        <f t="shared" si="10"/>
        <v>5502000</v>
      </c>
      <c r="AV6" s="3">
        <v>6044000</v>
      </c>
      <c r="AW6" s="3">
        <v>25527000</v>
      </c>
      <c r="AX6" s="16">
        <v>2201000</v>
      </c>
      <c r="AY6" s="16">
        <f t="shared" si="11"/>
        <v>29370000</v>
      </c>
      <c r="AZ6" s="3">
        <v>12508000</v>
      </c>
      <c r="BA6" s="3">
        <v>4124000</v>
      </c>
      <c r="BB6" s="3">
        <f t="shared" si="12"/>
        <v>8384000</v>
      </c>
      <c r="BC6" s="3">
        <v>32235000</v>
      </c>
      <c r="BD6" s="3">
        <v>3364000</v>
      </c>
      <c r="BE6" s="3">
        <f t="shared" si="13"/>
        <v>28871000</v>
      </c>
      <c r="BF6" s="3">
        <v>68566000</v>
      </c>
      <c r="BG6" s="3">
        <v>3231000</v>
      </c>
      <c r="BH6" s="3">
        <f t="shared" si="14"/>
        <v>65335000</v>
      </c>
      <c r="BI6" s="3">
        <v>24186000</v>
      </c>
      <c r="BJ6" s="3">
        <v>8224000</v>
      </c>
      <c r="BK6" s="3">
        <f t="shared" si="15"/>
        <v>15962000</v>
      </c>
      <c r="BL6" s="3">
        <v>7592000</v>
      </c>
      <c r="BM6" s="3">
        <v>12298000</v>
      </c>
      <c r="BN6">
        <v>334000</v>
      </c>
      <c r="BO6" s="3">
        <v>17697000</v>
      </c>
      <c r="BP6" s="3">
        <v>524000</v>
      </c>
      <c r="BQ6" s="3">
        <f t="shared" si="16"/>
        <v>2003000</v>
      </c>
      <c r="BR6" s="3">
        <v>8600000</v>
      </c>
      <c r="BS6" s="3">
        <v>11867000</v>
      </c>
      <c r="BT6" s="3">
        <v>548000</v>
      </c>
      <c r="BU6" s="3">
        <v>15192000</v>
      </c>
      <c r="BV6" s="3">
        <v>634000</v>
      </c>
      <c r="BW6" s="3">
        <f t="shared" si="17"/>
        <v>5189000</v>
      </c>
      <c r="BX6" s="3">
        <v>5602000</v>
      </c>
      <c r="BY6" s="3">
        <v>10821000</v>
      </c>
      <c r="BZ6" s="3">
        <v>548000</v>
      </c>
      <c r="CA6" s="3">
        <v>18796000</v>
      </c>
      <c r="CB6" s="3">
        <v>912000</v>
      </c>
      <c r="CC6" s="3">
        <f t="shared" si="18"/>
        <v>-2737000</v>
      </c>
      <c r="CD6" s="3">
        <v>6673000</v>
      </c>
      <c r="CE6" s="3">
        <v>14704000</v>
      </c>
      <c r="CF6" s="3">
        <v>941000</v>
      </c>
      <c r="CG6" s="3">
        <v>30216000</v>
      </c>
      <c r="CH6">
        <v>1155000</v>
      </c>
      <c r="CI6" s="3">
        <f t="shared" si="19"/>
        <v>-9053000</v>
      </c>
      <c r="CJ6" s="3"/>
    </row>
    <row r="7" spans="1:95" x14ac:dyDescent="0.2">
      <c r="A7" s="4">
        <v>40000</v>
      </c>
      <c r="B7" s="4">
        <v>50000</v>
      </c>
      <c r="C7" s="3">
        <v>7155270</v>
      </c>
      <c r="D7" s="3">
        <v>27383532</v>
      </c>
      <c r="E7" s="3">
        <v>18411689</v>
      </c>
      <c r="F7" s="3">
        <v>10727667</v>
      </c>
      <c r="G7" s="3">
        <v>22196279</v>
      </c>
      <c r="H7" s="8">
        <v>9819275</v>
      </c>
      <c r="I7" s="8">
        <f t="shared" si="0"/>
        <v>32015554</v>
      </c>
      <c r="J7" s="3">
        <v>18684367</v>
      </c>
      <c r="K7" s="3">
        <v>12885153</v>
      </c>
      <c r="L7" s="8">
        <f t="shared" si="1"/>
        <v>31569520</v>
      </c>
      <c r="M7" s="3">
        <v>37259500</v>
      </c>
      <c r="N7" s="3">
        <v>19686051</v>
      </c>
      <c r="O7" s="3">
        <v>823774</v>
      </c>
      <c r="P7" s="8">
        <f t="shared" si="2"/>
        <v>56945551</v>
      </c>
      <c r="Q7" s="3">
        <v>106742187</v>
      </c>
      <c r="R7" s="3">
        <v>19708208</v>
      </c>
      <c r="S7" s="8">
        <f t="shared" si="3"/>
        <v>126450395</v>
      </c>
      <c r="T7" s="3">
        <v>69286115</v>
      </c>
      <c r="U7" s="3">
        <v>19271944</v>
      </c>
      <c r="V7" s="3">
        <v>5098361</v>
      </c>
      <c r="W7" s="3">
        <f t="shared" si="4"/>
        <v>83459698</v>
      </c>
      <c r="X7" s="3">
        <v>93504069</v>
      </c>
      <c r="Y7" s="3">
        <v>22273608</v>
      </c>
      <c r="Z7" s="3">
        <v>6354261</v>
      </c>
      <c r="AA7" s="3">
        <f t="shared" si="5"/>
        <v>109423416</v>
      </c>
      <c r="AB7" s="3">
        <v>158971795</v>
      </c>
      <c r="AC7" s="3">
        <v>32849732</v>
      </c>
      <c r="AD7" s="3">
        <v>5157643</v>
      </c>
      <c r="AE7" s="3">
        <f t="shared" si="6"/>
        <v>186663884</v>
      </c>
      <c r="AF7" s="3">
        <v>134887831</v>
      </c>
      <c r="AG7" s="3">
        <v>22529926</v>
      </c>
      <c r="AH7" s="3">
        <v>24492360</v>
      </c>
      <c r="AI7" s="3">
        <f t="shared" si="7"/>
        <v>132925397</v>
      </c>
      <c r="AJ7" s="3">
        <v>30027324</v>
      </c>
      <c r="AK7" s="3">
        <v>9285673</v>
      </c>
      <c r="AL7" s="3">
        <v>39248294</v>
      </c>
      <c r="AM7" s="3">
        <f t="shared" si="8"/>
        <v>64703</v>
      </c>
      <c r="AN7" s="3">
        <v>2910000</v>
      </c>
      <c r="AO7" s="3">
        <v>10101000</v>
      </c>
      <c r="AP7" s="3">
        <v>26619000</v>
      </c>
      <c r="AQ7" s="3">
        <f t="shared" si="9"/>
        <v>-13608000</v>
      </c>
      <c r="AR7" s="3">
        <v>3174000</v>
      </c>
      <c r="AS7" s="3">
        <v>2923000</v>
      </c>
      <c r="AT7" s="3">
        <v>2380000</v>
      </c>
      <c r="AU7" s="3">
        <f t="shared" si="10"/>
        <v>3717000</v>
      </c>
      <c r="AV7" s="3">
        <v>6655000</v>
      </c>
      <c r="AW7" s="3">
        <v>17484000</v>
      </c>
      <c r="AX7" s="16">
        <v>2302000</v>
      </c>
      <c r="AY7" s="16">
        <f t="shared" si="11"/>
        <v>21837000</v>
      </c>
      <c r="AZ7" s="3">
        <v>8165000</v>
      </c>
      <c r="BA7" s="3">
        <v>2352000</v>
      </c>
      <c r="BB7" s="3">
        <f t="shared" si="12"/>
        <v>5813000</v>
      </c>
      <c r="BC7" s="3">
        <v>22164000</v>
      </c>
      <c r="BD7" s="3">
        <v>1827000</v>
      </c>
      <c r="BE7" s="3">
        <f t="shared" si="13"/>
        <v>20337000</v>
      </c>
      <c r="BF7" s="3">
        <v>51175000</v>
      </c>
      <c r="BG7" s="3">
        <v>1831000</v>
      </c>
      <c r="BH7" s="3">
        <f t="shared" si="14"/>
        <v>49344000</v>
      </c>
      <c r="BI7" s="3">
        <v>13634000</v>
      </c>
      <c r="BJ7" s="3">
        <v>4770000</v>
      </c>
      <c r="BK7" s="3">
        <f t="shared" si="15"/>
        <v>8864000</v>
      </c>
      <c r="BL7" s="3">
        <v>4234000</v>
      </c>
      <c r="BM7" s="3">
        <v>8520000</v>
      </c>
      <c r="BN7">
        <v>209000</v>
      </c>
      <c r="BO7" s="3">
        <v>10656000</v>
      </c>
      <c r="BP7" s="3">
        <v>326000</v>
      </c>
      <c r="BQ7" s="3">
        <f t="shared" si="16"/>
        <v>1981000</v>
      </c>
      <c r="BR7" s="3">
        <v>4728000</v>
      </c>
      <c r="BS7" s="3">
        <v>8482000</v>
      </c>
      <c r="BT7" s="3">
        <v>291000</v>
      </c>
      <c r="BU7" s="3">
        <v>9003000</v>
      </c>
      <c r="BV7" s="3">
        <v>299000</v>
      </c>
      <c r="BW7" s="3">
        <f t="shared" si="17"/>
        <v>4199000</v>
      </c>
      <c r="BX7" s="3">
        <v>3081000</v>
      </c>
      <c r="BY7" s="3">
        <v>9389000</v>
      </c>
      <c r="BZ7" s="3">
        <v>293000</v>
      </c>
      <c r="CA7" s="3">
        <v>12594000</v>
      </c>
      <c r="CB7" s="3">
        <v>657000</v>
      </c>
      <c r="CC7" s="3">
        <f t="shared" si="18"/>
        <v>-488000</v>
      </c>
      <c r="CD7" s="3">
        <v>4381000</v>
      </c>
      <c r="CE7" s="3">
        <v>11749000</v>
      </c>
      <c r="CF7" s="3">
        <v>587000</v>
      </c>
      <c r="CG7" s="3">
        <v>20067000</v>
      </c>
      <c r="CH7">
        <v>595000</v>
      </c>
      <c r="CI7" s="3">
        <f t="shared" si="19"/>
        <v>-3945000</v>
      </c>
      <c r="CJ7" s="3"/>
    </row>
    <row r="8" spans="1:95" x14ac:dyDescent="0.2">
      <c r="A8" s="4">
        <v>50000</v>
      </c>
      <c r="B8" s="4">
        <v>60000</v>
      </c>
      <c r="C8" s="3">
        <v>4827344</v>
      </c>
      <c r="D8" s="3">
        <v>24050524</v>
      </c>
      <c r="E8" s="3">
        <v>10975849</v>
      </c>
      <c r="F8" s="3">
        <v>6396702</v>
      </c>
      <c r="G8" s="3">
        <v>14297877</v>
      </c>
      <c r="H8" s="8">
        <v>13052501</v>
      </c>
      <c r="I8" s="8">
        <f t="shared" si="0"/>
        <v>27350378</v>
      </c>
      <c r="J8" s="3">
        <v>11814385</v>
      </c>
      <c r="K8" s="3">
        <v>15877152</v>
      </c>
      <c r="L8" s="8">
        <f t="shared" si="1"/>
        <v>27691537</v>
      </c>
      <c r="M8" s="3">
        <v>23660492</v>
      </c>
      <c r="N8" s="3">
        <v>20296759</v>
      </c>
      <c r="O8" s="3">
        <v>682943</v>
      </c>
      <c r="P8" s="8">
        <f t="shared" si="2"/>
        <v>43957251</v>
      </c>
      <c r="Q8" s="3">
        <v>68809473</v>
      </c>
      <c r="R8" s="3">
        <v>28411440</v>
      </c>
      <c r="S8" s="8">
        <f t="shared" si="3"/>
        <v>97220913</v>
      </c>
      <c r="T8" s="3">
        <v>45428722</v>
      </c>
      <c r="U8" s="3">
        <v>27297735</v>
      </c>
      <c r="V8" s="3">
        <v>3692235</v>
      </c>
      <c r="W8" s="3">
        <f t="shared" si="4"/>
        <v>69034222</v>
      </c>
      <c r="X8" s="3">
        <v>59297529</v>
      </c>
      <c r="Y8" s="3">
        <v>31531068</v>
      </c>
      <c r="Z8" s="3">
        <v>4381568</v>
      </c>
      <c r="AA8" s="3">
        <f t="shared" si="5"/>
        <v>86447029</v>
      </c>
      <c r="AB8" s="3">
        <v>113122511</v>
      </c>
      <c r="AC8" s="3">
        <v>46374426</v>
      </c>
      <c r="AD8" s="3">
        <v>4022858</v>
      </c>
      <c r="AE8" s="3">
        <f t="shared" si="6"/>
        <v>155474079</v>
      </c>
      <c r="AF8" s="3">
        <v>89005972</v>
      </c>
      <c r="AG8" s="3">
        <v>39519954</v>
      </c>
      <c r="AH8" s="3">
        <v>19774464</v>
      </c>
      <c r="AI8" s="3">
        <f t="shared" si="7"/>
        <v>108751462</v>
      </c>
      <c r="AJ8" s="3">
        <v>17745590</v>
      </c>
      <c r="AK8" s="3">
        <v>16474618</v>
      </c>
      <c r="AL8" s="3">
        <v>34247188</v>
      </c>
      <c r="AM8" s="3">
        <f t="shared" si="8"/>
        <v>-26980</v>
      </c>
      <c r="AN8" s="3">
        <v>3766000</v>
      </c>
      <c r="AO8" s="3">
        <v>4935000</v>
      </c>
      <c r="AP8" s="3">
        <v>25212000</v>
      </c>
      <c r="AQ8" s="3">
        <f t="shared" si="9"/>
        <v>-16511000</v>
      </c>
      <c r="AR8" s="3">
        <v>3316000</v>
      </c>
      <c r="AS8" s="3">
        <v>2345000</v>
      </c>
      <c r="AT8" s="3">
        <v>1250000</v>
      </c>
      <c r="AU8" s="3">
        <f t="shared" si="10"/>
        <v>4411000</v>
      </c>
      <c r="AV8" s="3">
        <v>4421000</v>
      </c>
      <c r="AW8" s="3">
        <v>13434000</v>
      </c>
      <c r="AX8" s="16">
        <v>1191000</v>
      </c>
      <c r="AY8" s="16">
        <f t="shared" si="11"/>
        <v>16664000</v>
      </c>
      <c r="AZ8" s="3">
        <v>5591000</v>
      </c>
      <c r="BA8" s="3">
        <v>1332000</v>
      </c>
      <c r="BB8" s="3">
        <f t="shared" si="12"/>
        <v>4259000</v>
      </c>
      <c r="BC8" s="3">
        <v>17348000</v>
      </c>
      <c r="BD8" s="3">
        <v>1137000</v>
      </c>
      <c r="BE8" s="3">
        <f t="shared" si="13"/>
        <v>16211000</v>
      </c>
      <c r="BF8" s="3">
        <v>37614000</v>
      </c>
      <c r="BG8" s="3">
        <v>1191000</v>
      </c>
      <c r="BH8" s="3">
        <f t="shared" si="14"/>
        <v>36423000</v>
      </c>
      <c r="BI8" s="3">
        <v>13887000</v>
      </c>
      <c r="BJ8" s="3">
        <v>3009000</v>
      </c>
      <c r="BK8" s="3">
        <f t="shared" si="15"/>
        <v>10878000</v>
      </c>
      <c r="BL8" s="3">
        <v>2961000</v>
      </c>
      <c r="BM8" s="3">
        <v>7694000</v>
      </c>
      <c r="BN8">
        <v>49000</v>
      </c>
      <c r="BO8" s="3">
        <v>7630000</v>
      </c>
      <c r="BP8" s="3">
        <v>97000</v>
      </c>
      <c r="BQ8" s="3">
        <f t="shared" si="16"/>
        <v>2977000</v>
      </c>
      <c r="BR8" s="3">
        <v>3907000</v>
      </c>
      <c r="BS8" s="3">
        <v>6615000</v>
      </c>
      <c r="BT8" s="3">
        <v>191000</v>
      </c>
      <c r="BU8" s="3">
        <v>6427000</v>
      </c>
      <c r="BV8" s="3">
        <v>344000</v>
      </c>
      <c r="BW8" s="3">
        <f t="shared" si="17"/>
        <v>3942000</v>
      </c>
      <c r="BX8" s="3">
        <v>2435000</v>
      </c>
      <c r="BY8" s="3">
        <v>7309000</v>
      </c>
      <c r="BZ8" s="3">
        <v>241000</v>
      </c>
      <c r="CA8" s="3">
        <v>8013000</v>
      </c>
      <c r="CB8" s="3">
        <v>287000</v>
      </c>
      <c r="CC8" s="3">
        <f t="shared" si="18"/>
        <v>1685000</v>
      </c>
      <c r="CD8" s="3">
        <v>2885000</v>
      </c>
      <c r="CE8" s="3">
        <v>9577000</v>
      </c>
      <c r="CF8" s="3">
        <v>440000</v>
      </c>
      <c r="CG8" s="3">
        <v>13009000</v>
      </c>
      <c r="CH8">
        <v>389000</v>
      </c>
      <c r="CI8" s="3">
        <f t="shared" si="19"/>
        <v>-496000</v>
      </c>
      <c r="CJ8" s="3"/>
    </row>
    <row r="9" spans="1:95" x14ac:dyDescent="0.2">
      <c r="A9" s="4">
        <v>60000</v>
      </c>
      <c r="B9" s="4">
        <v>70000</v>
      </c>
      <c r="C9" s="3">
        <v>3663321</v>
      </c>
      <c r="D9" s="3">
        <v>15222023</v>
      </c>
      <c r="E9" s="3">
        <v>8418311</v>
      </c>
      <c r="F9" s="3">
        <v>4580516</v>
      </c>
      <c r="G9" s="3">
        <v>10581162</v>
      </c>
      <c r="H9" s="8">
        <v>11521216</v>
      </c>
      <c r="I9" s="8">
        <f t="shared" si="0"/>
        <v>22102378</v>
      </c>
      <c r="J9" s="3">
        <v>6833794</v>
      </c>
      <c r="K9" s="3">
        <v>13801564</v>
      </c>
      <c r="L9" s="8">
        <f t="shared" si="1"/>
        <v>20635358</v>
      </c>
      <c r="M9" s="3">
        <v>17384056</v>
      </c>
      <c r="N9" s="3">
        <v>19630636</v>
      </c>
      <c r="O9" s="3">
        <v>714763</v>
      </c>
      <c r="P9" s="8">
        <f t="shared" si="2"/>
        <v>37014692</v>
      </c>
      <c r="Q9" s="3">
        <v>46807213</v>
      </c>
      <c r="R9" s="3">
        <v>32820632</v>
      </c>
      <c r="S9" s="8">
        <f t="shared" si="3"/>
        <v>79627845</v>
      </c>
      <c r="T9" s="3">
        <v>28956882</v>
      </c>
      <c r="U9" s="3">
        <v>31410927</v>
      </c>
      <c r="V9" s="3">
        <v>3262291</v>
      </c>
      <c r="W9" s="3">
        <f t="shared" si="4"/>
        <v>57105518</v>
      </c>
      <c r="X9" s="3">
        <v>41432461</v>
      </c>
      <c r="Y9" s="3">
        <v>37013933</v>
      </c>
      <c r="Z9" s="3">
        <v>4017723</v>
      </c>
      <c r="AA9" s="3">
        <f t="shared" si="5"/>
        <v>74428671</v>
      </c>
      <c r="AB9" s="3">
        <v>81008228</v>
      </c>
      <c r="AC9" s="3">
        <v>55973346</v>
      </c>
      <c r="AD9" s="3">
        <v>2903528</v>
      </c>
      <c r="AE9" s="3">
        <f t="shared" si="6"/>
        <v>134078046</v>
      </c>
      <c r="AF9" s="3">
        <v>61120439</v>
      </c>
      <c r="AG9" s="3">
        <v>49066007</v>
      </c>
      <c r="AH9" s="3">
        <v>20465287</v>
      </c>
      <c r="AI9" s="3">
        <f t="shared" si="7"/>
        <v>89721159</v>
      </c>
      <c r="AJ9" s="3">
        <v>9859106</v>
      </c>
      <c r="AK9" s="3">
        <v>18406869</v>
      </c>
      <c r="AL9" s="3">
        <v>25063901</v>
      </c>
      <c r="AM9" s="3">
        <f t="shared" si="8"/>
        <v>3202074</v>
      </c>
      <c r="AN9" s="3">
        <v>5638000</v>
      </c>
      <c r="AO9" s="3">
        <v>3171000</v>
      </c>
      <c r="AP9" s="3">
        <v>17695000</v>
      </c>
      <c r="AQ9" s="3">
        <f t="shared" si="9"/>
        <v>-8886000</v>
      </c>
      <c r="AR9" s="3">
        <v>2577000</v>
      </c>
      <c r="AS9" s="3">
        <v>1209000</v>
      </c>
      <c r="AT9" s="3">
        <v>1334000</v>
      </c>
      <c r="AU9" s="3">
        <f t="shared" si="10"/>
        <v>2452000</v>
      </c>
      <c r="AV9" s="3">
        <v>5049000</v>
      </c>
      <c r="AW9" s="3">
        <v>10055000</v>
      </c>
      <c r="AX9" s="16">
        <v>805000</v>
      </c>
      <c r="AY9" s="16">
        <f t="shared" si="11"/>
        <v>14299000</v>
      </c>
      <c r="AZ9" s="3">
        <v>5149000</v>
      </c>
      <c r="BA9" s="3">
        <v>833000</v>
      </c>
      <c r="BB9" s="3">
        <f t="shared" si="12"/>
        <v>4316000</v>
      </c>
      <c r="BC9" s="3">
        <v>12419000</v>
      </c>
      <c r="BD9" s="3">
        <v>776000</v>
      </c>
      <c r="BE9" s="3">
        <f t="shared" si="13"/>
        <v>11643000</v>
      </c>
      <c r="BF9" s="3">
        <v>27169000</v>
      </c>
      <c r="BG9" s="3">
        <v>844000</v>
      </c>
      <c r="BH9" s="3">
        <f t="shared" si="14"/>
        <v>26325000</v>
      </c>
      <c r="BI9" s="3">
        <v>8786000</v>
      </c>
      <c r="BJ9" s="3">
        <v>2051000</v>
      </c>
      <c r="BK9" s="3">
        <f t="shared" si="15"/>
        <v>6735000</v>
      </c>
      <c r="BL9" s="3">
        <v>1873000</v>
      </c>
      <c r="BM9" s="3">
        <v>5761000</v>
      </c>
      <c r="BN9">
        <v>176000</v>
      </c>
      <c r="BO9" s="3">
        <v>5408000</v>
      </c>
      <c r="BP9" s="3">
        <v>108000</v>
      </c>
      <c r="BQ9" s="3">
        <f t="shared" si="16"/>
        <v>2294000</v>
      </c>
      <c r="BR9" s="3">
        <v>2132000</v>
      </c>
      <c r="BS9" s="3">
        <v>4375000</v>
      </c>
      <c r="BT9" s="3">
        <v>81000</v>
      </c>
      <c r="BU9" s="3">
        <v>3493000</v>
      </c>
      <c r="BV9" s="3">
        <v>226000</v>
      </c>
      <c r="BW9" s="3">
        <f t="shared" si="17"/>
        <v>2869000</v>
      </c>
      <c r="BX9" s="3">
        <v>1671000</v>
      </c>
      <c r="BY9" s="3">
        <v>6262000</v>
      </c>
      <c r="BZ9" s="3">
        <v>61000</v>
      </c>
      <c r="CA9" s="3">
        <v>5465000</v>
      </c>
      <c r="CB9" s="3">
        <v>231000</v>
      </c>
      <c r="CC9" s="3">
        <f t="shared" si="18"/>
        <v>2298000</v>
      </c>
      <c r="CD9" s="3">
        <v>2080000</v>
      </c>
      <c r="CE9" s="3">
        <v>7695000</v>
      </c>
      <c r="CF9" s="3">
        <v>274000</v>
      </c>
      <c r="CG9" s="3">
        <v>9820000</v>
      </c>
      <c r="CH9">
        <v>324000</v>
      </c>
      <c r="CI9" s="3">
        <f t="shared" si="19"/>
        <v>-95000</v>
      </c>
      <c r="CJ9" s="3"/>
    </row>
    <row r="10" spans="1:95" x14ac:dyDescent="0.2">
      <c r="A10" s="4">
        <v>70000</v>
      </c>
      <c r="B10" s="4">
        <v>80000</v>
      </c>
      <c r="C10" s="3">
        <v>2554892</v>
      </c>
      <c r="D10" s="3">
        <v>11720768</v>
      </c>
      <c r="E10" s="3">
        <v>5635986</v>
      </c>
      <c r="F10" s="3">
        <v>2974520</v>
      </c>
      <c r="G10" s="3">
        <v>7302594</v>
      </c>
      <c r="H10" s="8">
        <v>9111743</v>
      </c>
      <c r="I10" s="8">
        <f t="shared" si="0"/>
        <v>16414337</v>
      </c>
      <c r="J10" s="3">
        <v>4478801</v>
      </c>
      <c r="K10" s="3">
        <v>11124358</v>
      </c>
      <c r="L10" s="8">
        <f t="shared" si="1"/>
        <v>15603159</v>
      </c>
      <c r="M10" s="3">
        <v>12025052</v>
      </c>
      <c r="N10" s="3">
        <v>16518674</v>
      </c>
      <c r="O10" s="3">
        <v>560667</v>
      </c>
      <c r="P10" s="8">
        <f t="shared" si="2"/>
        <v>28543726</v>
      </c>
      <c r="Q10" s="3">
        <v>34172727</v>
      </c>
      <c r="R10" s="3">
        <v>32670616</v>
      </c>
      <c r="S10" s="8">
        <f t="shared" si="3"/>
        <v>66843343</v>
      </c>
      <c r="T10" s="3">
        <v>19397945</v>
      </c>
      <c r="U10" s="3">
        <v>30202764</v>
      </c>
      <c r="V10" s="3">
        <v>2149812</v>
      </c>
      <c r="W10" s="3">
        <f t="shared" si="4"/>
        <v>47450897</v>
      </c>
      <c r="X10" s="3">
        <v>31428836</v>
      </c>
      <c r="Y10" s="3">
        <v>35012961</v>
      </c>
      <c r="Z10" s="3">
        <v>2982201</v>
      </c>
      <c r="AA10" s="3">
        <f t="shared" si="5"/>
        <v>63459596</v>
      </c>
      <c r="AB10" s="3">
        <v>61815635</v>
      </c>
      <c r="AC10" s="3">
        <v>54532613</v>
      </c>
      <c r="AD10" s="3">
        <v>1848357</v>
      </c>
      <c r="AE10" s="3">
        <f t="shared" si="6"/>
        <v>114499891</v>
      </c>
      <c r="AF10" s="3">
        <v>40374170</v>
      </c>
      <c r="AG10" s="3">
        <v>55022122</v>
      </c>
      <c r="AH10" s="3">
        <v>14524102</v>
      </c>
      <c r="AI10" s="3">
        <f t="shared" si="7"/>
        <v>80872190</v>
      </c>
      <c r="AJ10" s="3">
        <v>6466989</v>
      </c>
      <c r="AK10" s="3">
        <v>18236752</v>
      </c>
      <c r="AL10" s="3">
        <v>22451890</v>
      </c>
      <c r="AM10" s="3">
        <f t="shared" si="8"/>
        <v>2251851</v>
      </c>
      <c r="AN10" s="3">
        <v>6605000</v>
      </c>
      <c r="AO10" s="3">
        <v>2421000</v>
      </c>
      <c r="AP10" s="3">
        <v>14695000</v>
      </c>
      <c r="AQ10" s="3">
        <f t="shared" si="9"/>
        <v>-5669000</v>
      </c>
      <c r="AR10" s="3">
        <v>1876000</v>
      </c>
      <c r="AS10" s="3">
        <v>568000</v>
      </c>
      <c r="AT10" s="3">
        <v>758000</v>
      </c>
      <c r="AU10" s="3">
        <f t="shared" si="10"/>
        <v>1686000</v>
      </c>
      <c r="AV10" s="3">
        <v>3482000</v>
      </c>
      <c r="AW10" s="3">
        <v>6445000</v>
      </c>
      <c r="AX10" s="16">
        <v>398000</v>
      </c>
      <c r="AY10" s="16">
        <f t="shared" si="11"/>
        <v>9529000</v>
      </c>
      <c r="AZ10" s="3">
        <v>3003000</v>
      </c>
      <c r="BA10" s="3">
        <v>567000</v>
      </c>
      <c r="BB10" s="3">
        <f t="shared" si="12"/>
        <v>2436000</v>
      </c>
      <c r="BC10" s="3">
        <v>10086000</v>
      </c>
      <c r="BD10" s="3">
        <v>476000</v>
      </c>
      <c r="BE10" s="3">
        <f t="shared" si="13"/>
        <v>9610000</v>
      </c>
      <c r="BF10" s="3">
        <v>20427000</v>
      </c>
      <c r="BG10" s="3">
        <v>525000</v>
      </c>
      <c r="BH10" s="3">
        <f t="shared" si="14"/>
        <v>19902000</v>
      </c>
      <c r="BI10" s="3">
        <v>6688000</v>
      </c>
      <c r="BJ10" s="3">
        <v>1393000</v>
      </c>
      <c r="BK10" s="3">
        <f t="shared" si="15"/>
        <v>5295000</v>
      </c>
      <c r="BL10" s="3">
        <v>1434000</v>
      </c>
      <c r="BM10" s="3">
        <v>5022000</v>
      </c>
      <c r="BN10">
        <v>61000</v>
      </c>
      <c r="BO10" s="3">
        <v>3144000</v>
      </c>
      <c r="BP10" s="3">
        <v>60000</v>
      </c>
      <c r="BQ10" s="3">
        <f t="shared" si="16"/>
        <v>3313000</v>
      </c>
      <c r="BR10" s="3">
        <v>1583000</v>
      </c>
      <c r="BS10" s="3">
        <v>4517000</v>
      </c>
      <c r="BT10" s="3">
        <v>77000</v>
      </c>
      <c r="BU10" s="3">
        <v>2841000</v>
      </c>
      <c r="BV10" s="3">
        <v>173000</v>
      </c>
      <c r="BW10" s="3">
        <f t="shared" si="17"/>
        <v>3163000</v>
      </c>
      <c r="BX10" s="3">
        <v>1046000</v>
      </c>
      <c r="BY10" s="3">
        <v>4696000</v>
      </c>
      <c r="BZ10" s="3">
        <v>45000</v>
      </c>
      <c r="CA10" s="3">
        <v>4112000</v>
      </c>
      <c r="CB10" s="3">
        <v>168000</v>
      </c>
      <c r="CC10" s="3">
        <f t="shared" si="18"/>
        <v>1507000</v>
      </c>
      <c r="CD10" s="3">
        <v>2581000</v>
      </c>
      <c r="CE10" s="3">
        <v>7451000</v>
      </c>
      <c r="CF10" s="3">
        <v>346000</v>
      </c>
      <c r="CG10" s="3">
        <v>6549000</v>
      </c>
      <c r="CH10">
        <v>345000</v>
      </c>
      <c r="CI10" s="3">
        <f t="shared" si="19"/>
        <v>3484000</v>
      </c>
      <c r="CJ10" s="3"/>
    </row>
    <row r="11" spans="1:95" x14ac:dyDescent="0.2">
      <c r="A11" s="4">
        <v>80000</v>
      </c>
      <c r="B11" s="4">
        <v>90000</v>
      </c>
      <c r="C11" s="3">
        <v>1650371</v>
      </c>
      <c r="D11" s="3">
        <v>10428956</v>
      </c>
      <c r="E11" s="3">
        <v>4012486</v>
      </c>
      <c r="F11" s="3">
        <v>2175833</v>
      </c>
      <c r="G11" s="3">
        <v>5373208</v>
      </c>
      <c r="H11" s="8">
        <v>8507307</v>
      </c>
      <c r="I11" s="8">
        <f t="shared" si="0"/>
        <v>13880515</v>
      </c>
      <c r="J11" s="3">
        <v>3979826</v>
      </c>
      <c r="K11" s="3">
        <v>11587072</v>
      </c>
      <c r="L11" s="8">
        <f t="shared" si="1"/>
        <v>15566898</v>
      </c>
      <c r="M11" s="3">
        <v>9565559</v>
      </c>
      <c r="N11" s="3">
        <v>13191068</v>
      </c>
      <c r="O11" s="3">
        <v>549324</v>
      </c>
      <c r="P11" s="8">
        <f t="shared" si="2"/>
        <v>22756627</v>
      </c>
      <c r="Q11" s="3">
        <v>26668460</v>
      </c>
      <c r="R11" s="3">
        <v>25326456</v>
      </c>
      <c r="S11" s="8">
        <f t="shared" si="3"/>
        <v>51994916</v>
      </c>
      <c r="T11" s="3">
        <v>16525034</v>
      </c>
      <c r="U11" s="3">
        <v>27588874</v>
      </c>
      <c r="V11" s="3">
        <v>1335082</v>
      </c>
      <c r="W11" s="3">
        <f t="shared" si="4"/>
        <v>42778826</v>
      </c>
      <c r="X11" s="3">
        <v>22797316</v>
      </c>
      <c r="Y11" s="3">
        <v>33930595</v>
      </c>
      <c r="Z11" s="3">
        <v>2684228</v>
      </c>
      <c r="AA11" s="3">
        <f t="shared" si="5"/>
        <v>54043683</v>
      </c>
      <c r="AB11" s="3">
        <v>53867253</v>
      </c>
      <c r="AC11" s="3">
        <v>46774067</v>
      </c>
      <c r="AD11" s="3">
        <v>2163052</v>
      </c>
      <c r="AE11" s="3">
        <f t="shared" si="6"/>
        <v>98478268</v>
      </c>
      <c r="AF11" s="3">
        <v>31703592</v>
      </c>
      <c r="AG11" s="3">
        <v>58281299</v>
      </c>
      <c r="AH11" s="3">
        <v>11240998</v>
      </c>
      <c r="AI11" s="3">
        <f t="shared" si="7"/>
        <v>78743893</v>
      </c>
      <c r="AJ11" s="3">
        <v>4501660</v>
      </c>
      <c r="AK11" s="3">
        <v>17240762</v>
      </c>
      <c r="AL11" s="3">
        <v>19914186</v>
      </c>
      <c r="AM11" s="3">
        <f t="shared" si="8"/>
        <v>1828236</v>
      </c>
      <c r="AN11" s="3">
        <v>4598000</v>
      </c>
      <c r="AO11" s="3">
        <v>1188000</v>
      </c>
      <c r="AP11" s="3">
        <v>12195000</v>
      </c>
      <c r="AQ11" s="3">
        <f t="shared" si="9"/>
        <v>-6409000</v>
      </c>
      <c r="AR11" s="3">
        <v>2143000</v>
      </c>
      <c r="AS11" s="3">
        <v>724000</v>
      </c>
      <c r="AT11" s="3">
        <v>1090000</v>
      </c>
      <c r="AU11" s="3">
        <f t="shared" si="10"/>
        <v>1777000</v>
      </c>
      <c r="AV11" s="3">
        <v>3816000</v>
      </c>
      <c r="AW11" s="3">
        <v>6033000</v>
      </c>
      <c r="AX11" s="16">
        <v>311000</v>
      </c>
      <c r="AY11" s="16">
        <f t="shared" si="11"/>
        <v>9538000</v>
      </c>
      <c r="AZ11" s="3">
        <v>3443000</v>
      </c>
      <c r="BA11" s="3">
        <v>398000</v>
      </c>
      <c r="BB11" s="3">
        <f t="shared" si="12"/>
        <v>3045000</v>
      </c>
      <c r="BC11" s="3">
        <v>7794000</v>
      </c>
      <c r="BD11" s="3">
        <v>356000</v>
      </c>
      <c r="BE11" s="3">
        <f t="shared" si="13"/>
        <v>7438000</v>
      </c>
      <c r="BF11" s="3">
        <v>16116000</v>
      </c>
      <c r="BG11" s="3">
        <v>410000</v>
      </c>
      <c r="BH11" s="3">
        <f t="shared" si="14"/>
        <v>15706000</v>
      </c>
      <c r="BI11" s="3">
        <v>5266000</v>
      </c>
      <c r="BJ11" s="3">
        <v>961000</v>
      </c>
      <c r="BK11" s="3">
        <f t="shared" si="15"/>
        <v>4305000</v>
      </c>
      <c r="BL11" s="3">
        <v>1202000</v>
      </c>
      <c r="BM11" s="3">
        <v>4732000</v>
      </c>
      <c r="BN11">
        <v>8000</v>
      </c>
      <c r="BO11" s="3">
        <v>2729000</v>
      </c>
      <c r="BP11" s="3">
        <v>98000</v>
      </c>
      <c r="BQ11" s="3">
        <f t="shared" si="16"/>
        <v>3115000</v>
      </c>
      <c r="BR11" s="3">
        <v>1270000</v>
      </c>
      <c r="BS11" s="3">
        <v>3282000</v>
      </c>
      <c r="BT11" s="3">
        <v>22000</v>
      </c>
      <c r="BU11" s="3">
        <v>2224000</v>
      </c>
      <c r="BV11" s="3">
        <v>44000</v>
      </c>
      <c r="BW11" s="3">
        <f t="shared" si="17"/>
        <v>2306000</v>
      </c>
      <c r="BX11" s="3">
        <v>824000</v>
      </c>
      <c r="BY11" s="3">
        <v>4764000</v>
      </c>
      <c r="BZ11" s="3">
        <v>173000</v>
      </c>
      <c r="CA11" s="3">
        <v>3016000</v>
      </c>
      <c r="CB11" s="3">
        <v>109000</v>
      </c>
      <c r="CC11" s="3">
        <f t="shared" si="18"/>
        <v>2636000</v>
      </c>
      <c r="CD11" s="3">
        <v>1307000</v>
      </c>
      <c r="CE11" s="3">
        <v>5010000</v>
      </c>
      <c r="CF11" s="3">
        <v>252000</v>
      </c>
      <c r="CG11" s="3">
        <v>5531000</v>
      </c>
      <c r="CH11">
        <v>192000</v>
      </c>
      <c r="CI11" s="3">
        <f t="shared" si="19"/>
        <v>846000</v>
      </c>
      <c r="CJ11" s="3"/>
    </row>
    <row r="12" spans="1:95" x14ac:dyDescent="0.2">
      <c r="A12" s="4">
        <v>90000</v>
      </c>
      <c r="B12" s="4">
        <v>100000</v>
      </c>
      <c r="C12" s="3">
        <v>1205616</v>
      </c>
      <c r="D12" s="3">
        <v>7451955</v>
      </c>
      <c r="E12" s="3">
        <v>3308674</v>
      </c>
      <c r="F12" s="3">
        <v>1561159</v>
      </c>
      <c r="G12" s="3">
        <v>4815397</v>
      </c>
      <c r="H12" s="8">
        <v>9179478</v>
      </c>
      <c r="I12" s="8">
        <f t="shared" si="0"/>
        <v>13994875</v>
      </c>
      <c r="J12" s="3">
        <v>3858515</v>
      </c>
      <c r="K12" s="3">
        <v>9433924</v>
      </c>
      <c r="L12" s="8">
        <f t="shared" si="1"/>
        <v>13292439</v>
      </c>
      <c r="M12" s="3">
        <v>8917534</v>
      </c>
      <c r="N12" s="3">
        <v>13037019</v>
      </c>
      <c r="O12" s="3">
        <v>510857</v>
      </c>
      <c r="P12" s="8">
        <f t="shared" si="2"/>
        <v>21954553</v>
      </c>
      <c r="Q12" s="3">
        <v>24370652</v>
      </c>
      <c r="R12" s="3">
        <v>25961916</v>
      </c>
      <c r="S12" s="8">
        <f t="shared" si="3"/>
        <v>50332568</v>
      </c>
      <c r="T12" s="3">
        <v>11247586</v>
      </c>
      <c r="U12" s="3">
        <v>25009604</v>
      </c>
      <c r="V12" s="3">
        <v>1229041</v>
      </c>
      <c r="W12" s="3">
        <f t="shared" si="4"/>
        <v>35028149</v>
      </c>
      <c r="X12" s="3">
        <v>22294192</v>
      </c>
      <c r="Y12" s="3">
        <v>32023852</v>
      </c>
      <c r="Z12" s="3">
        <v>2016918</v>
      </c>
      <c r="AA12" s="3">
        <f t="shared" si="5"/>
        <v>52301126</v>
      </c>
      <c r="AB12" s="3">
        <v>45627896</v>
      </c>
      <c r="AC12" s="3">
        <v>44823695</v>
      </c>
      <c r="AD12" s="3">
        <v>1692829</v>
      </c>
      <c r="AE12" s="3">
        <f t="shared" si="6"/>
        <v>88758762</v>
      </c>
      <c r="AF12" s="3">
        <v>26132261</v>
      </c>
      <c r="AG12" s="3">
        <v>56028023</v>
      </c>
      <c r="AH12" s="3">
        <v>10862455</v>
      </c>
      <c r="AI12" s="3">
        <f t="shared" si="7"/>
        <v>71297829</v>
      </c>
      <c r="AJ12" s="3">
        <v>4216088</v>
      </c>
      <c r="AK12" s="3">
        <v>17449688</v>
      </c>
      <c r="AL12" s="3">
        <v>14581964</v>
      </c>
      <c r="AM12" s="3">
        <f t="shared" si="8"/>
        <v>7083812</v>
      </c>
      <c r="AN12" s="3">
        <v>4398000</v>
      </c>
      <c r="AO12" s="3">
        <v>1009000</v>
      </c>
      <c r="AP12" s="3">
        <v>14879000</v>
      </c>
      <c r="AQ12" s="3">
        <f t="shared" si="9"/>
        <v>-9472000</v>
      </c>
      <c r="AR12" s="3">
        <v>1763000</v>
      </c>
      <c r="AS12" s="3">
        <v>233000</v>
      </c>
      <c r="AT12" s="3">
        <v>343000</v>
      </c>
      <c r="AU12" s="3">
        <f t="shared" si="10"/>
        <v>1653000</v>
      </c>
      <c r="AV12" s="3">
        <v>2816000</v>
      </c>
      <c r="AW12" s="3">
        <v>4964000</v>
      </c>
      <c r="AX12" s="16">
        <v>453000</v>
      </c>
      <c r="AY12" s="16">
        <f t="shared" si="11"/>
        <v>7327000</v>
      </c>
      <c r="AZ12" s="3">
        <v>1881000</v>
      </c>
      <c r="BA12" s="3">
        <v>285000</v>
      </c>
      <c r="BB12" s="3">
        <f t="shared" si="12"/>
        <v>1596000</v>
      </c>
      <c r="BC12" s="3">
        <v>5939000</v>
      </c>
      <c r="BD12" s="3">
        <v>235000</v>
      </c>
      <c r="BE12" s="3">
        <f t="shared" si="13"/>
        <v>5704000</v>
      </c>
      <c r="BF12" s="3">
        <v>13807000</v>
      </c>
      <c r="BG12" s="3">
        <v>320000</v>
      </c>
      <c r="BH12" s="3">
        <f t="shared" si="14"/>
        <v>13487000</v>
      </c>
      <c r="BI12" s="3">
        <v>3836000</v>
      </c>
      <c r="BJ12" s="3">
        <v>731000</v>
      </c>
      <c r="BK12" s="3">
        <f t="shared" si="15"/>
        <v>3105000</v>
      </c>
      <c r="BL12" s="3">
        <v>1007000</v>
      </c>
      <c r="BM12" s="3">
        <v>3762000</v>
      </c>
      <c r="BN12">
        <v>113000</v>
      </c>
      <c r="BO12" s="3">
        <v>1748000</v>
      </c>
      <c r="BP12" s="3">
        <v>52000</v>
      </c>
      <c r="BQ12" s="3">
        <f t="shared" si="16"/>
        <v>3082000</v>
      </c>
      <c r="BR12" s="3">
        <v>1079000</v>
      </c>
      <c r="BS12" s="3">
        <v>2690000</v>
      </c>
      <c r="BT12" s="3">
        <v>55000</v>
      </c>
      <c r="BU12" s="3">
        <v>1619000</v>
      </c>
      <c r="BV12" s="3">
        <v>158000</v>
      </c>
      <c r="BW12" s="3">
        <f t="shared" si="17"/>
        <v>2047000</v>
      </c>
      <c r="BX12" s="3">
        <v>608000</v>
      </c>
      <c r="BY12" s="3">
        <v>3173000</v>
      </c>
      <c r="BZ12" s="3">
        <v>137000</v>
      </c>
      <c r="CA12" s="3">
        <v>2312000</v>
      </c>
      <c r="CB12" s="3">
        <v>101000</v>
      </c>
      <c r="CC12" s="3">
        <f t="shared" si="18"/>
        <v>1505000</v>
      </c>
      <c r="CD12" s="3">
        <v>635000</v>
      </c>
      <c r="CE12" s="3">
        <v>6283000</v>
      </c>
      <c r="CF12" s="3">
        <v>87000</v>
      </c>
      <c r="CG12" s="3">
        <v>3860000</v>
      </c>
      <c r="CH12">
        <v>135000</v>
      </c>
      <c r="CI12" s="3">
        <f t="shared" si="19"/>
        <v>3010000</v>
      </c>
      <c r="CJ12" s="3"/>
    </row>
    <row r="13" spans="1:95" x14ac:dyDescent="0.2">
      <c r="A13" s="4">
        <v>100000</v>
      </c>
      <c r="B13" s="4">
        <v>150000</v>
      </c>
      <c r="C13" s="3">
        <v>6029048</v>
      </c>
      <c r="D13" s="3">
        <v>25007755</v>
      </c>
      <c r="E13" s="3">
        <v>8252161</v>
      </c>
      <c r="F13" s="3">
        <v>3627370</v>
      </c>
      <c r="G13" s="3">
        <v>12271363</v>
      </c>
      <c r="H13" s="8">
        <v>25465138</v>
      </c>
      <c r="I13" s="8">
        <f t="shared" si="0"/>
        <v>37736501</v>
      </c>
      <c r="J13" s="3">
        <v>7410739</v>
      </c>
      <c r="K13" s="3">
        <v>35180605</v>
      </c>
      <c r="L13" s="8">
        <f t="shared" si="1"/>
        <v>42591344</v>
      </c>
      <c r="M13" s="3">
        <v>19887280</v>
      </c>
      <c r="N13" s="3">
        <v>48649375</v>
      </c>
      <c r="O13" s="3">
        <v>1347946</v>
      </c>
      <c r="P13" s="8">
        <f t="shared" si="2"/>
        <v>68536655</v>
      </c>
      <c r="Q13" s="3">
        <v>71168929</v>
      </c>
      <c r="R13" s="3">
        <v>102054640</v>
      </c>
      <c r="S13" s="8">
        <f t="shared" si="3"/>
        <v>173223569</v>
      </c>
      <c r="T13" s="3">
        <v>38956448</v>
      </c>
      <c r="U13" s="3">
        <v>100669193</v>
      </c>
      <c r="V13" s="3">
        <v>10431132</v>
      </c>
      <c r="W13" s="3">
        <f t="shared" si="4"/>
        <v>129194509</v>
      </c>
      <c r="X13" s="3">
        <v>67200759</v>
      </c>
      <c r="Y13" s="3">
        <v>115214351</v>
      </c>
      <c r="Z13" s="3">
        <v>8027883</v>
      </c>
      <c r="AA13" s="3">
        <f t="shared" si="5"/>
        <v>174387227</v>
      </c>
      <c r="AB13" s="3">
        <v>156562870</v>
      </c>
      <c r="AC13" s="3">
        <v>184982673</v>
      </c>
      <c r="AD13" s="3">
        <v>7237412</v>
      </c>
      <c r="AE13" s="3">
        <f t="shared" si="6"/>
        <v>334308131</v>
      </c>
      <c r="AF13" s="3">
        <v>81049934</v>
      </c>
      <c r="AG13" s="3">
        <v>223463507</v>
      </c>
      <c r="AH13" s="3">
        <v>41931877</v>
      </c>
      <c r="AI13" s="3">
        <f t="shared" si="7"/>
        <v>262581564</v>
      </c>
      <c r="AJ13" s="3">
        <v>11463562</v>
      </c>
      <c r="AK13" s="3">
        <v>63887781</v>
      </c>
      <c r="AL13" s="3">
        <v>50040699</v>
      </c>
      <c r="AM13" s="3">
        <f t="shared" si="8"/>
        <v>25310644</v>
      </c>
      <c r="AN13" s="3">
        <v>19053000</v>
      </c>
      <c r="AO13" s="3">
        <v>4044000</v>
      </c>
      <c r="AP13" s="3">
        <v>29330000</v>
      </c>
      <c r="AQ13" s="3">
        <f t="shared" si="9"/>
        <v>-6233000</v>
      </c>
      <c r="AR13" s="3">
        <v>6714000</v>
      </c>
      <c r="AS13" s="3">
        <v>1742000</v>
      </c>
      <c r="AT13" s="3">
        <v>1977000</v>
      </c>
      <c r="AU13" s="3">
        <f t="shared" si="10"/>
        <v>6479000</v>
      </c>
      <c r="AV13" s="3">
        <v>13171000</v>
      </c>
      <c r="AW13" s="3">
        <v>14374000</v>
      </c>
      <c r="AX13" s="16">
        <v>1154000</v>
      </c>
      <c r="AY13" s="16">
        <f t="shared" si="11"/>
        <v>26391000</v>
      </c>
      <c r="AZ13" s="3">
        <v>5542000</v>
      </c>
      <c r="BA13" s="3">
        <v>585000</v>
      </c>
      <c r="BB13" s="3">
        <f t="shared" si="12"/>
        <v>4957000</v>
      </c>
      <c r="BC13" s="3">
        <v>15969000</v>
      </c>
      <c r="BD13" s="3">
        <v>567000</v>
      </c>
      <c r="BE13" s="3">
        <f t="shared" si="13"/>
        <v>15402000</v>
      </c>
      <c r="BF13" s="3">
        <v>42113000</v>
      </c>
      <c r="BG13" s="3">
        <v>731000</v>
      </c>
      <c r="BH13" s="3">
        <f t="shared" si="14"/>
        <v>41382000</v>
      </c>
      <c r="BI13" s="3">
        <v>14359000</v>
      </c>
      <c r="BJ13" s="3">
        <v>1726000</v>
      </c>
      <c r="BK13" s="3">
        <f t="shared" si="15"/>
        <v>12633000</v>
      </c>
      <c r="BL13" s="3">
        <v>2646000</v>
      </c>
      <c r="BM13" s="3">
        <v>15006000</v>
      </c>
      <c r="BN13">
        <v>23000</v>
      </c>
      <c r="BO13" s="3">
        <v>4954000</v>
      </c>
      <c r="BP13" s="3">
        <v>131000</v>
      </c>
      <c r="BQ13" s="3">
        <f t="shared" si="16"/>
        <v>12590000</v>
      </c>
      <c r="BR13" s="3">
        <v>2466000</v>
      </c>
      <c r="BS13" s="3">
        <v>10508000</v>
      </c>
      <c r="BT13" s="3">
        <v>112000</v>
      </c>
      <c r="BU13" s="3">
        <v>4154000</v>
      </c>
      <c r="BV13" s="3">
        <v>171000</v>
      </c>
      <c r="BW13" s="3">
        <f t="shared" si="17"/>
        <v>8761000</v>
      </c>
      <c r="BX13" s="3">
        <v>2150000</v>
      </c>
      <c r="BY13" s="3">
        <v>15234000</v>
      </c>
      <c r="BZ13" s="3">
        <v>50000</v>
      </c>
      <c r="CA13" s="3">
        <v>6406000</v>
      </c>
      <c r="CB13" s="3">
        <v>261000</v>
      </c>
      <c r="CC13" s="3">
        <f t="shared" si="18"/>
        <v>10767000</v>
      </c>
      <c r="CD13" s="3">
        <v>2703000</v>
      </c>
      <c r="CE13" s="3">
        <v>20311000</v>
      </c>
      <c r="CF13" s="3">
        <v>272000</v>
      </c>
      <c r="CG13" s="3">
        <v>10159000</v>
      </c>
      <c r="CH13">
        <v>429000</v>
      </c>
      <c r="CI13" s="3">
        <f t="shared" si="19"/>
        <v>12698000</v>
      </c>
      <c r="CJ13" s="3"/>
    </row>
    <row r="14" spans="1:95" x14ac:dyDescent="0.2">
      <c r="A14" s="4">
        <v>150000</v>
      </c>
      <c r="B14" s="4">
        <f t="shared" ref="B14:B21" si="20">A15</f>
        <v>200000</v>
      </c>
      <c r="C14" s="3">
        <v>2301799</v>
      </c>
      <c r="D14" s="3">
        <v>14149129</v>
      </c>
      <c r="E14" s="3">
        <v>3091544</v>
      </c>
      <c r="F14" s="3">
        <v>1755299</v>
      </c>
      <c r="G14" s="3">
        <v>7942492</v>
      </c>
      <c r="H14" s="8">
        <v>16572881</v>
      </c>
      <c r="I14" s="8">
        <f t="shared" si="0"/>
        <v>24515373</v>
      </c>
      <c r="J14" s="3">
        <v>2825556</v>
      </c>
      <c r="K14" s="3">
        <v>19221473</v>
      </c>
      <c r="L14" s="8">
        <f t="shared" si="1"/>
        <v>22047029</v>
      </c>
      <c r="M14" s="3">
        <v>10752230</v>
      </c>
      <c r="N14" s="3">
        <v>30009135</v>
      </c>
      <c r="O14" s="3">
        <v>571892</v>
      </c>
      <c r="P14" s="8">
        <f t="shared" si="2"/>
        <v>40761365</v>
      </c>
      <c r="Q14" s="3">
        <v>37658993</v>
      </c>
      <c r="R14" s="3">
        <v>66604192</v>
      </c>
      <c r="S14" s="8">
        <f t="shared" si="3"/>
        <v>104263185</v>
      </c>
      <c r="T14" s="3">
        <v>23405758</v>
      </c>
      <c r="U14" s="3">
        <v>68870519</v>
      </c>
      <c r="V14" s="3">
        <v>5755611</v>
      </c>
      <c r="W14" s="3">
        <f t="shared" si="4"/>
        <v>86520666</v>
      </c>
      <c r="X14" s="3">
        <v>39296324</v>
      </c>
      <c r="Y14" s="3">
        <v>81548105</v>
      </c>
      <c r="Z14" s="3">
        <v>3900203</v>
      </c>
      <c r="AA14" s="3">
        <f t="shared" si="5"/>
        <v>116944226</v>
      </c>
      <c r="AB14" s="3">
        <v>92760516</v>
      </c>
      <c r="AC14" s="3">
        <v>137900476</v>
      </c>
      <c r="AD14" s="3">
        <v>3549157</v>
      </c>
      <c r="AE14" s="3">
        <f t="shared" si="6"/>
        <v>227111835</v>
      </c>
      <c r="AF14" s="3">
        <v>48054187</v>
      </c>
      <c r="AG14" s="3">
        <v>179019697</v>
      </c>
      <c r="AH14" s="3">
        <v>28592980</v>
      </c>
      <c r="AI14" s="3">
        <f t="shared" si="7"/>
        <v>198480904</v>
      </c>
      <c r="AJ14" s="3">
        <v>6467441</v>
      </c>
      <c r="AK14" s="3">
        <v>47758193</v>
      </c>
      <c r="AL14" s="3">
        <v>34914560</v>
      </c>
      <c r="AM14" s="3">
        <f t="shared" si="8"/>
        <v>19311074</v>
      </c>
      <c r="AN14" s="3">
        <v>12960000</v>
      </c>
      <c r="AO14" s="3">
        <v>1530000</v>
      </c>
      <c r="AP14" s="3">
        <v>16972000</v>
      </c>
      <c r="AQ14" s="3">
        <f t="shared" si="9"/>
        <v>-2482000</v>
      </c>
      <c r="AR14" s="3">
        <v>3609000</v>
      </c>
      <c r="AS14" s="3">
        <v>549000</v>
      </c>
      <c r="AT14" s="3">
        <v>859000</v>
      </c>
      <c r="AU14" s="3">
        <f t="shared" si="10"/>
        <v>3299000</v>
      </c>
      <c r="AV14" s="3">
        <v>8282000</v>
      </c>
      <c r="AW14" s="3">
        <v>6523000</v>
      </c>
      <c r="AX14" s="16">
        <v>1158000</v>
      </c>
      <c r="AY14" s="16">
        <f t="shared" si="11"/>
        <v>13647000</v>
      </c>
      <c r="AZ14" s="3">
        <v>3254000</v>
      </c>
      <c r="BA14" s="3">
        <v>256000</v>
      </c>
      <c r="BB14" s="3">
        <f t="shared" si="12"/>
        <v>2998000</v>
      </c>
      <c r="BC14" s="3">
        <v>7048000</v>
      </c>
      <c r="BD14" s="3">
        <v>231000</v>
      </c>
      <c r="BE14" s="3">
        <f t="shared" si="13"/>
        <v>6817000</v>
      </c>
      <c r="BF14" s="3">
        <v>18810000</v>
      </c>
      <c r="BG14" s="3">
        <v>268000</v>
      </c>
      <c r="BH14" s="3">
        <f t="shared" si="14"/>
        <v>18542000</v>
      </c>
      <c r="BI14" s="3">
        <v>4916000</v>
      </c>
      <c r="BJ14" s="3">
        <v>630000</v>
      </c>
      <c r="BK14" s="3">
        <f t="shared" si="15"/>
        <v>4286000</v>
      </c>
      <c r="BL14" s="3">
        <v>696000</v>
      </c>
      <c r="BM14" s="3">
        <v>10034000</v>
      </c>
      <c r="BN14">
        <v>9000</v>
      </c>
      <c r="BO14" s="3">
        <v>1479000</v>
      </c>
      <c r="BP14" s="3">
        <v>25000</v>
      </c>
      <c r="BQ14" s="3">
        <f t="shared" si="16"/>
        <v>9235000</v>
      </c>
      <c r="BR14" s="3">
        <v>1357000</v>
      </c>
      <c r="BS14" s="3">
        <v>5639000</v>
      </c>
      <c r="BT14" s="3">
        <v>7000</v>
      </c>
      <c r="BU14" s="3">
        <v>1887000</v>
      </c>
      <c r="BV14" s="3">
        <v>170000</v>
      </c>
      <c r="BW14" s="3">
        <f t="shared" si="17"/>
        <v>4946000</v>
      </c>
      <c r="BX14" s="3">
        <v>1157000</v>
      </c>
      <c r="BY14" s="3">
        <v>9151000</v>
      </c>
      <c r="BZ14" s="3">
        <v>27000</v>
      </c>
      <c r="CA14" s="3">
        <v>3648000</v>
      </c>
      <c r="CB14" s="3">
        <v>100000</v>
      </c>
      <c r="CC14" s="3">
        <f t="shared" si="18"/>
        <v>6587000</v>
      </c>
      <c r="CD14" s="3">
        <v>1829000</v>
      </c>
      <c r="CE14" s="3">
        <v>15025000</v>
      </c>
      <c r="CF14" s="3">
        <v>155000</v>
      </c>
      <c r="CG14" s="3">
        <v>5871000</v>
      </c>
      <c r="CH14">
        <v>148000</v>
      </c>
      <c r="CI14" s="3">
        <f t="shared" si="19"/>
        <v>10990000</v>
      </c>
      <c r="CJ14" s="3"/>
    </row>
    <row r="15" spans="1:95" x14ac:dyDescent="0.2">
      <c r="A15" s="4">
        <v>200000</v>
      </c>
      <c r="B15" s="4">
        <f t="shared" si="20"/>
        <v>250000</v>
      </c>
      <c r="C15" s="3">
        <v>1368687</v>
      </c>
      <c r="D15" s="3">
        <v>7017602</v>
      </c>
      <c r="E15" s="3">
        <v>2328779</v>
      </c>
      <c r="F15" s="3">
        <v>476067</v>
      </c>
      <c r="G15" s="3">
        <v>3145326</v>
      </c>
      <c r="H15" s="8">
        <v>14152781</v>
      </c>
      <c r="I15" s="8">
        <f t="shared" si="0"/>
        <v>17298107</v>
      </c>
      <c r="J15" s="3">
        <v>1032967</v>
      </c>
      <c r="K15" s="3">
        <v>16517509</v>
      </c>
      <c r="L15" s="8">
        <f t="shared" si="1"/>
        <v>17550476</v>
      </c>
      <c r="M15" s="3">
        <v>5277878</v>
      </c>
      <c r="N15" s="3">
        <v>24465215</v>
      </c>
      <c r="O15" s="3">
        <v>180313</v>
      </c>
      <c r="P15" s="8">
        <f t="shared" si="2"/>
        <v>29743093</v>
      </c>
      <c r="Q15" s="3">
        <v>23885911</v>
      </c>
      <c r="R15" s="3">
        <v>53531880</v>
      </c>
      <c r="S15" s="8">
        <f t="shared" si="3"/>
        <v>77417791</v>
      </c>
      <c r="T15" s="3">
        <v>13400935</v>
      </c>
      <c r="U15" s="3">
        <v>52095023</v>
      </c>
      <c r="V15" s="3">
        <v>3457435</v>
      </c>
      <c r="W15" s="3">
        <f t="shared" si="4"/>
        <v>62038523</v>
      </c>
      <c r="X15" s="3">
        <v>25297471</v>
      </c>
      <c r="Y15" s="3">
        <v>67463644</v>
      </c>
      <c r="Z15" s="3">
        <v>2297252</v>
      </c>
      <c r="AA15" s="3">
        <f t="shared" si="5"/>
        <v>90463863</v>
      </c>
      <c r="AB15" s="3">
        <v>60796740</v>
      </c>
      <c r="AC15" s="3">
        <v>110754512</v>
      </c>
      <c r="AD15" s="3">
        <v>2212005</v>
      </c>
      <c r="AE15" s="3">
        <f t="shared" si="6"/>
        <v>169339247</v>
      </c>
      <c r="AF15" s="3">
        <v>33562303</v>
      </c>
      <c r="AG15" s="3">
        <v>138306182</v>
      </c>
      <c r="AH15" s="3">
        <v>17859477</v>
      </c>
      <c r="AI15" s="3">
        <f t="shared" si="7"/>
        <v>154009008</v>
      </c>
      <c r="AJ15" s="3">
        <v>2391734</v>
      </c>
      <c r="AK15" s="3">
        <v>35777534</v>
      </c>
      <c r="AL15" s="3">
        <v>17666935</v>
      </c>
      <c r="AM15" s="3">
        <f t="shared" si="8"/>
        <v>20502333</v>
      </c>
      <c r="AN15" s="3">
        <v>12058000</v>
      </c>
      <c r="AO15" s="3">
        <v>1067000</v>
      </c>
      <c r="AP15" s="3">
        <v>18318000</v>
      </c>
      <c r="AQ15" s="3">
        <f t="shared" si="9"/>
        <v>-5193000</v>
      </c>
      <c r="AR15" s="3">
        <v>2646000</v>
      </c>
      <c r="AS15" s="3">
        <v>222000</v>
      </c>
      <c r="AT15" s="3">
        <v>371000</v>
      </c>
      <c r="AU15" s="3">
        <f t="shared" si="10"/>
        <v>2497000</v>
      </c>
      <c r="AV15" s="3">
        <v>6770000</v>
      </c>
      <c r="AW15" s="3">
        <v>3588000</v>
      </c>
      <c r="AX15" s="16">
        <v>480000</v>
      </c>
      <c r="AY15" s="16">
        <f t="shared" si="11"/>
        <v>9878000</v>
      </c>
      <c r="AZ15" s="3">
        <v>3295000</v>
      </c>
      <c r="BA15" s="3">
        <v>150000</v>
      </c>
      <c r="BB15" s="3">
        <f t="shared" si="12"/>
        <v>3145000</v>
      </c>
      <c r="BC15" s="3">
        <v>3677000</v>
      </c>
      <c r="BD15" s="3">
        <v>117000</v>
      </c>
      <c r="BE15" s="3">
        <f t="shared" si="13"/>
        <v>3560000</v>
      </c>
      <c r="BF15" s="3">
        <v>12856000</v>
      </c>
      <c r="BG15" s="3">
        <v>136000</v>
      </c>
      <c r="BH15" s="3">
        <f t="shared" si="14"/>
        <v>12720000</v>
      </c>
      <c r="BI15" s="3">
        <v>3249000</v>
      </c>
      <c r="BJ15" s="3">
        <v>325000</v>
      </c>
      <c r="BK15" s="3">
        <f t="shared" si="15"/>
        <v>2924000</v>
      </c>
      <c r="BL15" s="3">
        <v>256000</v>
      </c>
      <c r="BM15" s="3">
        <v>8428000</v>
      </c>
      <c r="BN15">
        <v>4000</v>
      </c>
      <c r="BO15" s="3">
        <v>2146000</v>
      </c>
      <c r="BP15" s="3">
        <v>74000</v>
      </c>
      <c r="BQ15" s="3">
        <f t="shared" si="16"/>
        <v>6468000</v>
      </c>
      <c r="BR15" s="3">
        <v>335000</v>
      </c>
      <c r="BS15" s="3">
        <v>3296000</v>
      </c>
      <c r="BT15" s="3">
        <v>0</v>
      </c>
      <c r="BU15" s="3">
        <v>766000</v>
      </c>
      <c r="BV15" s="3">
        <v>64000</v>
      </c>
      <c r="BW15" s="3">
        <f t="shared" si="17"/>
        <v>2801000</v>
      </c>
      <c r="BX15" s="3">
        <v>609000</v>
      </c>
      <c r="BY15" s="3">
        <v>6826000</v>
      </c>
      <c r="BZ15" s="3">
        <v>247000</v>
      </c>
      <c r="CA15" s="3">
        <v>972000</v>
      </c>
      <c r="CB15" s="3">
        <v>44000</v>
      </c>
      <c r="CC15" s="3">
        <f t="shared" si="18"/>
        <v>6666000</v>
      </c>
      <c r="CD15" s="3">
        <v>919000</v>
      </c>
      <c r="CE15" s="3">
        <v>13750000</v>
      </c>
      <c r="CF15" s="3">
        <v>85000</v>
      </c>
      <c r="CG15" s="3">
        <v>2532000</v>
      </c>
      <c r="CH15">
        <v>40000</v>
      </c>
      <c r="CI15" s="3">
        <f t="shared" si="19"/>
        <v>12182000</v>
      </c>
      <c r="CJ15" s="3"/>
    </row>
    <row r="16" spans="1:95" x14ac:dyDescent="0.2">
      <c r="A16" s="4">
        <v>250000</v>
      </c>
      <c r="B16" s="4">
        <f t="shared" si="20"/>
        <v>300000</v>
      </c>
      <c r="C16" s="3">
        <v>1691720</v>
      </c>
      <c r="D16" s="3">
        <v>4004019</v>
      </c>
      <c r="E16" s="3">
        <v>503449</v>
      </c>
      <c r="F16" s="3">
        <v>543628</v>
      </c>
      <c r="G16" s="3">
        <v>3371828</v>
      </c>
      <c r="H16" s="3">
        <v>11551693</v>
      </c>
      <c r="I16" s="8">
        <f t="shared" si="0"/>
        <v>14923521</v>
      </c>
      <c r="J16" s="3">
        <v>1433839</v>
      </c>
      <c r="K16" s="3">
        <v>14480409</v>
      </c>
      <c r="L16" s="8">
        <f t="shared" si="1"/>
        <v>15914248</v>
      </c>
      <c r="M16" s="3">
        <v>3740991</v>
      </c>
      <c r="N16" s="3">
        <v>16785273</v>
      </c>
      <c r="O16" s="3">
        <v>91778</v>
      </c>
      <c r="P16" s="8">
        <f t="shared" si="2"/>
        <v>20526264</v>
      </c>
      <c r="Q16" s="3">
        <v>18463286</v>
      </c>
      <c r="R16" s="3">
        <v>44268184</v>
      </c>
      <c r="S16" s="8">
        <f t="shared" si="3"/>
        <v>62731470</v>
      </c>
      <c r="T16" s="3">
        <v>9758198</v>
      </c>
      <c r="U16" s="3">
        <v>36548760</v>
      </c>
      <c r="V16" s="3">
        <v>1422351</v>
      </c>
      <c r="W16" s="3">
        <f t="shared" si="4"/>
        <v>44884607</v>
      </c>
      <c r="X16" s="3">
        <v>19425677</v>
      </c>
      <c r="Y16" s="3">
        <v>47895554</v>
      </c>
      <c r="Z16" s="3">
        <v>1867138</v>
      </c>
      <c r="AA16" s="3">
        <f t="shared" si="5"/>
        <v>65454093</v>
      </c>
      <c r="AB16" s="3">
        <v>46372184</v>
      </c>
      <c r="AC16" s="3">
        <v>83839203</v>
      </c>
      <c r="AD16" s="3">
        <v>3170036</v>
      </c>
      <c r="AE16" s="3">
        <f t="shared" si="6"/>
        <v>127041351</v>
      </c>
      <c r="AF16" s="3">
        <v>28705680</v>
      </c>
      <c r="AG16" s="3">
        <v>105225151</v>
      </c>
      <c r="AH16" s="3">
        <v>11236853</v>
      </c>
      <c r="AI16" s="3">
        <f t="shared" si="7"/>
        <v>122693978</v>
      </c>
      <c r="AJ16" s="3">
        <v>1602568</v>
      </c>
      <c r="AK16" s="3">
        <v>25248493</v>
      </c>
      <c r="AL16" s="3">
        <v>12918871</v>
      </c>
      <c r="AM16" s="3">
        <f t="shared" si="8"/>
        <v>13932190</v>
      </c>
      <c r="AN16" s="3">
        <v>9338000</v>
      </c>
      <c r="AO16" s="3">
        <v>2848000</v>
      </c>
      <c r="AP16" s="3">
        <v>11686000</v>
      </c>
      <c r="AQ16" s="3">
        <f t="shared" si="9"/>
        <v>500000</v>
      </c>
      <c r="AR16" s="3">
        <v>2431000</v>
      </c>
      <c r="AS16" s="3">
        <v>370000</v>
      </c>
      <c r="AT16" s="3">
        <v>276000</v>
      </c>
      <c r="AU16" s="3">
        <f t="shared" si="10"/>
        <v>2525000</v>
      </c>
      <c r="AV16" s="3">
        <v>6640000</v>
      </c>
      <c r="AW16" s="3">
        <v>2028000</v>
      </c>
      <c r="AX16" s="16">
        <v>111000</v>
      </c>
      <c r="AY16" s="16">
        <f t="shared" si="11"/>
        <v>8557000</v>
      </c>
      <c r="AZ16" s="3">
        <v>1440000</v>
      </c>
      <c r="BA16" s="3">
        <v>88000</v>
      </c>
      <c r="BB16" s="3">
        <f t="shared" si="12"/>
        <v>1352000</v>
      </c>
      <c r="BC16" s="3">
        <v>4149000</v>
      </c>
      <c r="BD16" s="3">
        <v>63000</v>
      </c>
      <c r="BE16" s="3">
        <f t="shared" si="13"/>
        <v>4086000</v>
      </c>
      <c r="BF16" s="3">
        <v>8583000</v>
      </c>
      <c r="BG16" s="3">
        <v>69000</v>
      </c>
      <c r="BH16" s="3">
        <f t="shared" si="14"/>
        <v>8514000</v>
      </c>
      <c r="BI16" s="3">
        <v>6523000</v>
      </c>
      <c r="BJ16" s="3">
        <v>160000</v>
      </c>
      <c r="BK16" s="3">
        <f t="shared" si="15"/>
        <v>6363000</v>
      </c>
      <c r="BL16" s="3">
        <v>1192000</v>
      </c>
      <c r="BM16" s="3">
        <v>5978000</v>
      </c>
      <c r="BN16">
        <v>0</v>
      </c>
      <c r="BO16" s="3">
        <v>787000</v>
      </c>
      <c r="BP16" s="3">
        <v>7000</v>
      </c>
      <c r="BQ16" s="3">
        <f t="shared" si="16"/>
        <v>6376000</v>
      </c>
      <c r="BR16" s="3">
        <v>332000</v>
      </c>
      <c r="BS16" s="3">
        <v>2111000</v>
      </c>
      <c r="BT16" s="3">
        <v>1000</v>
      </c>
      <c r="BU16" s="3">
        <v>903000</v>
      </c>
      <c r="BV16" s="3">
        <v>2000</v>
      </c>
      <c r="BW16" s="3">
        <f t="shared" si="17"/>
        <v>1539000</v>
      </c>
      <c r="BX16" s="3">
        <v>188000</v>
      </c>
      <c r="BY16" s="3">
        <v>5324000</v>
      </c>
      <c r="BZ16" s="3">
        <v>1000</v>
      </c>
      <c r="CA16" s="3">
        <v>1314000</v>
      </c>
      <c r="CB16" s="3">
        <v>34000</v>
      </c>
      <c r="CC16" s="3">
        <f t="shared" si="18"/>
        <v>4165000</v>
      </c>
      <c r="CD16" s="3">
        <v>469000</v>
      </c>
      <c r="CE16" s="3">
        <v>8210000</v>
      </c>
      <c r="CF16" s="3">
        <v>19000</v>
      </c>
      <c r="CG16" s="3">
        <v>1449000</v>
      </c>
      <c r="CH16">
        <v>23000</v>
      </c>
      <c r="CI16" s="3">
        <f t="shared" si="19"/>
        <v>7226000</v>
      </c>
      <c r="CJ16" s="3"/>
    </row>
    <row r="17" spans="1:89" x14ac:dyDescent="0.2">
      <c r="A17" s="4">
        <v>300000</v>
      </c>
      <c r="B17" s="4">
        <f t="shared" si="20"/>
        <v>400000</v>
      </c>
      <c r="C17" s="3">
        <v>991158</v>
      </c>
      <c r="D17" s="3">
        <v>4952423</v>
      </c>
      <c r="E17" s="3">
        <v>2345950</v>
      </c>
      <c r="F17" s="3">
        <v>625499</v>
      </c>
      <c r="G17" s="3">
        <v>3070040</v>
      </c>
      <c r="H17" s="3">
        <v>14586433</v>
      </c>
      <c r="I17" s="8">
        <f t="shared" si="0"/>
        <v>17656473</v>
      </c>
      <c r="J17" s="3">
        <v>1283908</v>
      </c>
      <c r="K17" s="3">
        <v>18531854</v>
      </c>
      <c r="L17" s="8">
        <f t="shared" si="1"/>
        <v>19815762</v>
      </c>
      <c r="M17" s="3">
        <v>4818089</v>
      </c>
      <c r="N17" s="3">
        <v>29511183</v>
      </c>
      <c r="O17" s="3">
        <v>557776</v>
      </c>
      <c r="P17" s="8">
        <f t="shared" si="2"/>
        <v>34329272</v>
      </c>
      <c r="Q17" s="3">
        <v>24908487</v>
      </c>
      <c r="R17" s="3">
        <v>64150928</v>
      </c>
      <c r="S17" s="8">
        <f t="shared" si="3"/>
        <v>89059415</v>
      </c>
      <c r="T17" s="3">
        <v>15119056</v>
      </c>
      <c r="U17" s="3">
        <v>63301064</v>
      </c>
      <c r="V17" s="3">
        <v>4408532</v>
      </c>
      <c r="W17" s="3">
        <f t="shared" si="4"/>
        <v>74011588</v>
      </c>
      <c r="X17" s="3">
        <v>28389464</v>
      </c>
      <c r="Y17" s="3">
        <v>79334073</v>
      </c>
      <c r="Z17" s="3">
        <v>2120115</v>
      </c>
      <c r="AA17" s="3">
        <f t="shared" si="5"/>
        <v>105603422</v>
      </c>
      <c r="AB17" s="3">
        <v>68963710</v>
      </c>
      <c r="AC17" s="3">
        <v>131878694</v>
      </c>
      <c r="AD17" s="3">
        <v>3227885</v>
      </c>
      <c r="AE17" s="3">
        <f t="shared" si="6"/>
        <v>197614519</v>
      </c>
      <c r="AF17" s="3">
        <v>26651735</v>
      </c>
      <c r="AG17" s="3">
        <v>166341375</v>
      </c>
      <c r="AH17" s="3">
        <v>17110699</v>
      </c>
      <c r="AI17" s="3">
        <f t="shared" si="7"/>
        <v>175882411</v>
      </c>
      <c r="AJ17" s="3">
        <v>3093582</v>
      </c>
      <c r="AK17" s="3">
        <v>41573301</v>
      </c>
      <c r="AL17" s="3">
        <v>15366073</v>
      </c>
      <c r="AM17" s="3">
        <f t="shared" si="8"/>
        <v>29300810</v>
      </c>
      <c r="AN17" s="3">
        <v>14914000</v>
      </c>
      <c r="AO17" s="3">
        <v>1813000</v>
      </c>
      <c r="AP17" s="3">
        <v>11337000</v>
      </c>
      <c r="AQ17" s="3">
        <f t="shared" si="9"/>
        <v>5390000</v>
      </c>
      <c r="AR17" s="3">
        <v>3310000</v>
      </c>
      <c r="AS17" s="3">
        <v>673000</v>
      </c>
      <c r="AT17" s="3">
        <v>508000</v>
      </c>
      <c r="AU17" s="3">
        <f t="shared" si="10"/>
        <v>3475000</v>
      </c>
      <c r="AV17" s="3">
        <v>6302000</v>
      </c>
      <c r="AW17" s="3">
        <v>3221000</v>
      </c>
      <c r="AX17" s="16">
        <v>224000</v>
      </c>
      <c r="AY17" s="16">
        <f t="shared" si="11"/>
        <v>9299000</v>
      </c>
      <c r="AZ17" s="3">
        <v>1990000</v>
      </c>
      <c r="BA17" s="3">
        <v>64000</v>
      </c>
      <c r="BB17" s="3">
        <f t="shared" si="12"/>
        <v>1926000</v>
      </c>
      <c r="BC17" s="3">
        <v>5105000</v>
      </c>
      <c r="BD17" s="3">
        <v>62000</v>
      </c>
      <c r="BE17" s="3">
        <f t="shared" si="13"/>
        <v>5043000</v>
      </c>
      <c r="BF17" s="3">
        <v>8233000</v>
      </c>
      <c r="BG17" s="3">
        <v>80000</v>
      </c>
      <c r="BH17" s="3">
        <f t="shared" si="14"/>
        <v>8153000</v>
      </c>
      <c r="BI17" s="3">
        <v>7494000</v>
      </c>
      <c r="BJ17" s="3">
        <v>144000</v>
      </c>
      <c r="BK17" s="3">
        <f t="shared" si="15"/>
        <v>7350000</v>
      </c>
      <c r="BL17" s="3">
        <v>663000</v>
      </c>
      <c r="BM17" s="3">
        <v>12650000</v>
      </c>
      <c r="BN17">
        <v>0</v>
      </c>
      <c r="BO17" s="3">
        <v>1020000</v>
      </c>
      <c r="BP17" s="3">
        <v>22000</v>
      </c>
      <c r="BQ17" s="3">
        <f t="shared" si="16"/>
        <v>12271000</v>
      </c>
      <c r="BR17" s="3">
        <v>1179000</v>
      </c>
      <c r="BS17" s="3">
        <v>5815000</v>
      </c>
      <c r="BT17" s="3">
        <v>51000</v>
      </c>
      <c r="BU17" s="3">
        <v>620000</v>
      </c>
      <c r="BV17" s="3">
        <v>24000</v>
      </c>
      <c r="BW17" s="3">
        <f t="shared" si="17"/>
        <v>6401000</v>
      </c>
      <c r="BX17" s="3">
        <v>1044000</v>
      </c>
      <c r="BY17" s="3">
        <v>6473000</v>
      </c>
      <c r="BZ17" s="3">
        <v>4000</v>
      </c>
      <c r="CA17" s="3">
        <v>1955000</v>
      </c>
      <c r="CB17" s="3">
        <v>52000</v>
      </c>
      <c r="CC17" s="3">
        <f t="shared" si="18"/>
        <v>5514000</v>
      </c>
      <c r="CD17" s="3">
        <v>629000</v>
      </c>
      <c r="CE17" s="3">
        <v>13741000</v>
      </c>
      <c r="CF17" s="3">
        <v>32000</v>
      </c>
      <c r="CG17" s="3">
        <v>2075000</v>
      </c>
      <c r="CH17">
        <v>78000</v>
      </c>
      <c r="CI17" s="3">
        <f t="shared" si="19"/>
        <v>12249000</v>
      </c>
      <c r="CJ17" s="3"/>
    </row>
    <row r="18" spans="1:89" x14ac:dyDescent="0.2">
      <c r="A18" s="4">
        <v>400000</v>
      </c>
      <c r="B18" s="4">
        <f t="shared" si="20"/>
        <v>500000</v>
      </c>
      <c r="C18" s="3">
        <v>717030</v>
      </c>
      <c r="D18" s="3">
        <v>3902448</v>
      </c>
      <c r="E18" s="3">
        <v>454031</v>
      </c>
      <c r="F18" s="3">
        <v>973330</v>
      </c>
      <c r="G18" s="3">
        <v>1493861</v>
      </c>
      <c r="H18" s="3">
        <v>10266090</v>
      </c>
      <c r="I18" s="8">
        <f t="shared" si="0"/>
        <v>11759951</v>
      </c>
      <c r="J18" s="3">
        <v>475000</v>
      </c>
      <c r="K18" s="3">
        <v>15727300</v>
      </c>
      <c r="L18" s="8">
        <f t="shared" si="1"/>
        <v>16202300</v>
      </c>
      <c r="M18" s="3">
        <v>1954287</v>
      </c>
      <c r="N18" s="3">
        <v>16590115</v>
      </c>
      <c r="O18" s="3">
        <v>111913</v>
      </c>
      <c r="P18" s="8">
        <f t="shared" si="2"/>
        <v>18544402</v>
      </c>
      <c r="Q18" s="3">
        <v>14199882</v>
      </c>
      <c r="R18" s="3">
        <v>59883592</v>
      </c>
      <c r="S18" s="8">
        <f t="shared" si="3"/>
        <v>74083474</v>
      </c>
      <c r="T18" s="3">
        <v>8594398</v>
      </c>
      <c r="U18" s="3">
        <v>56482294</v>
      </c>
      <c r="V18" s="3">
        <v>4013122</v>
      </c>
      <c r="W18" s="3">
        <f t="shared" si="4"/>
        <v>61063570</v>
      </c>
      <c r="X18" s="3">
        <v>18137244</v>
      </c>
      <c r="Y18" s="3">
        <v>52454839</v>
      </c>
      <c r="Z18" s="3">
        <v>1381215</v>
      </c>
      <c r="AA18" s="3">
        <f t="shared" si="5"/>
        <v>69210868</v>
      </c>
      <c r="AB18" s="3">
        <v>38959954</v>
      </c>
      <c r="AC18" s="3">
        <v>88017038</v>
      </c>
      <c r="AD18" s="3">
        <v>1499298</v>
      </c>
      <c r="AE18" s="3">
        <f t="shared" si="6"/>
        <v>125477694</v>
      </c>
      <c r="AF18" s="3">
        <v>21553441</v>
      </c>
      <c r="AG18" s="3">
        <v>135073939</v>
      </c>
      <c r="AH18" s="3">
        <v>14501140</v>
      </c>
      <c r="AI18" s="3">
        <f t="shared" si="7"/>
        <v>142126240</v>
      </c>
      <c r="AJ18" s="3">
        <v>2179003</v>
      </c>
      <c r="AK18" s="3">
        <v>25577775</v>
      </c>
      <c r="AL18" s="3">
        <v>11219996</v>
      </c>
      <c r="AM18" s="3">
        <f t="shared" si="8"/>
        <v>16536782</v>
      </c>
      <c r="AN18" s="3">
        <v>8301000</v>
      </c>
      <c r="AO18" s="3">
        <v>1118000</v>
      </c>
      <c r="AP18" s="3">
        <v>5991000</v>
      </c>
      <c r="AQ18" s="3">
        <f t="shared" si="9"/>
        <v>3428000</v>
      </c>
      <c r="AR18" s="3">
        <v>1782000</v>
      </c>
      <c r="AS18" s="3">
        <v>55000</v>
      </c>
      <c r="AT18" s="3">
        <v>141000</v>
      </c>
      <c r="AU18" s="3">
        <f t="shared" si="10"/>
        <v>1696000</v>
      </c>
      <c r="AV18" s="3">
        <v>5884000</v>
      </c>
      <c r="AW18" s="3">
        <v>2244000</v>
      </c>
      <c r="AX18" s="16">
        <v>500000</v>
      </c>
      <c r="AY18" s="16">
        <f t="shared" si="11"/>
        <v>7628000</v>
      </c>
      <c r="AZ18" s="3">
        <v>1489000</v>
      </c>
      <c r="BA18" s="3">
        <v>21000</v>
      </c>
      <c r="BB18" s="3">
        <f t="shared" si="12"/>
        <v>1468000</v>
      </c>
      <c r="BC18" s="3">
        <v>4077000</v>
      </c>
      <c r="BD18" s="3">
        <v>37000</v>
      </c>
      <c r="BE18" s="3">
        <f t="shared" si="13"/>
        <v>4040000</v>
      </c>
      <c r="BF18" s="3">
        <v>5583000</v>
      </c>
      <c r="BG18" s="3">
        <v>28000</v>
      </c>
      <c r="BH18" s="3">
        <f t="shared" si="14"/>
        <v>5555000</v>
      </c>
      <c r="BI18" s="3">
        <v>3741000</v>
      </c>
      <c r="BJ18" s="3">
        <v>98000</v>
      </c>
      <c r="BK18" s="3">
        <f t="shared" si="15"/>
        <v>3643000</v>
      </c>
      <c r="BL18" s="3">
        <v>884000</v>
      </c>
      <c r="BM18" s="3">
        <v>8131000</v>
      </c>
      <c r="BN18">
        <v>91000</v>
      </c>
      <c r="BO18" s="3">
        <v>69000</v>
      </c>
      <c r="BP18" s="3">
        <v>86000</v>
      </c>
      <c r="BQ18" s="3">
        <f t="shared" si="16"/>
        <v>8951000</v>
      </c>
      <c r="BR18" s="3">
        <v>956000</v>
      </c>
      <c r="BS18" s="3">
        <v>3504000</v>
      </c>
      <c r="BT18" s="3">
        <v>2000</v>
      </c>
      <c r="BU18" s="3">
        <v>427000</v>
      </c>
      <c r="BV18" s="3">
        <v>10000</v>
      </c>
      <c r="BW18" s="3">
        <f t="shared" si="17"/>
        <v>4025000</v>
      </c>
      <c r="BX18" s="3">
        <v>31000</v>
      </c>
      <c r="BY18" s="3">
        <v>6436000</v>
      </c>
      <c r="BZ18" s="3">
        <v>0</v>
      </c>
      <c r="CA18" s="3">
        <v>731000</v>
      </c>
      <c r="CB18" s="3">
        <v>187000</v>
      </c>
      <c r="CC18" s="3">
        <f t="shared" si="18"/>
        <v>5549000</v>
      </c>
      <c r="CD18" s="3">
        <v>644000</v>
      </c>
      <c r="CE18" s="3">
        <v>13807000</v>
      </c>
      <c r="CF18" s="3">
        <v>6000</v>
      </c>
      <c r="CG18" s="3">
        <v>1488000</v>
      </c>
      <c r="CH18">
        <v>28000</v>
      </c>
      <c r="CI18" s="3">
        <f t="shared" si="19"/>
        <v>12941000</v>
      </c>
      <c r="CJ18" s="3"/>
    </row>
    <row r="19" spans="1:89" x14ac:dyDescent="0.2">
      <c r="A19" s="4">
        <v>500000</v>
      </c>
      <c r="B19" s="4">
        <f t="shared" si="20"/>
        <v>750000</v>
      </c>
      <c r="C19" s="3">
        <v>3589353</v>
      </c>
      <c r="D19" s="3">
        <v>4659221</v>
      </c>
      <c r="E19" s="3">
        <v>1408630</v>
      </c>
      <c r="F19" s="3">
        <v>184514</v>
      </c>
      <c r="G19" s="3">
        <v>2412275</v>
      </c>
      <c r="H19" s="3">
        <v>21160828</v>
      </c>
      <c r="I19" s="8">
        <f t="shared" si="0"/>
        <v>23573103</v>
      </c>
      <c r="J19" s="3">
        <v>1579453</v>
      </c>
      <c r="K19" s="3">
        <v>20510760</v>
      </c>
      <c r="L19" s="8">
        <f t="shared" si="1"/>
        <v>22090213</v>
      </c>
      <c r="M19" s="3">
        <v>2618589</v>
      </c>
      <c r="N19" s="3">
        <v>40370853</v>
      </c>
      <c r="O19" s="3">
        <v>538009</v>
      </c>
      <c r="P19" s="8">
        <f t="shared" si="2"/>
        <v>42989442</v>
      </c>
      <c r="Q19" s="3">
        <v>19306992</v>
      </c>
      <c r="R19" s="3">
        <v>82919920</v>
      </c>
      <c r="S19" s="8">
        <f t="shared" si="3"/>
        <v>102226912</v>
      </c>
      <c r="T19" s="3">
        <v>10860125</v>
      </c>
      <c r="U19" s="3">
        <v>66866511</v>
      </c>
      <c r="V19" s="3">
        <v>1991903</v>
      </c>
      <c r="W19" s="3">
        <f t="shared" si="4"/>
        <v>75734733</v>
      </c>
      <c r="X19" s="3">
        <v>25608625</v>
      </c>
      <c r="Y19" s="3">
        <v>81910640</v>
      </c>
      <c r="Z19" s="3">
        <v>1131562</v>
      </c>
      <c r="AA19" s="3">
        <f t="shared" si="5"/>
        <v>106387703</v>
      </c>
      <c r="AB19" s="3">
        <v>74410593</v>
      </c>
      <c r="AC19" s="3">
        <v>147831430</v>
      </c>
      <c r="AD19" s="3">
        <v>1980605</v>
      </c>
      <c r="AE19" s="3">
        <f t="shared" si="6"/>
        <v>220261418</v>
      </c>
      <c r="AF19" s="3">
        <v>34591180</v>
      </c>
      <c r="AG19" s="3">
        <v>208423127</v>
      </c>
      <c r="AH19" s="3">
        <v>17459157</v>
      </c>
      <c r="AI19" s="3">
        <f t="shared" si="7"/>
        <v>225555150</v>
      </c>
      <c r="AJ19" s="3">
        <v>2926773</v>
      </c>
      <c r="AK19" s="3">
        <v>45761616</v>
      </c>
      <c r="AL19" s="3">
        <v>21129797</v>
      </c>
      <c r="AM19" s="3">
        <f t="shared" si="8"/>
        <v>27558592</v>
      </c>
      <c r="AN19" s="3">
        <v>12338000</v>
      </c>
      <c r="AO19" s="3">
        <v>1883000</v>
      </c>
      <c r="AP19" s="3">
        <v>13938000</v>
      </c>
      <c r="AQ19" s="3">
        <f t="shared" si="9"/>
        <v>283000</v>
      </c>
      <c r="AR19" s="3">
        <v>5779000</v>
      </c>
      <c r="AS19" s="3">
        <v>38000</v>
      </c>
      <c r="AT19" s="3">
        <v>244000</v>
      </c>
      <c r="AU19" s="3">
        <f t="shared" si="10"/>
        <v>5573000</v>
      </c>
      <c r="AV19" s="3">
        <v>6383000</v>
      </c>
      <c r="AW19" s="3">
        <v>2463000</v>
      </c>
      <c r="AX19" s="16">
        <v>154000</v>
      </c>
      <c r="AY19" s="16">
        <f t="shared" si="11"/>
        <v>8692000</v>
      </c>
      <c r="AZ19" s="3">
        <v>1544000</v>
      </c>
      <c r="BA19" s="3">
        <v>46000</v>
      </c>
      <c r="BB19" s="3">
        <f t="shared" si="12"/>
        <v>1498000</v>
      </c>
      <c r="BC19" s="3">
        <v>7634000</v>
      </c>
      <c r="BD19" s="3">
        <v>38000</v>
      </c>
      <c r="BE19" s="3">
        <f t="shared" si="13"/>
        <v>7596000</v>
      </c>
      <c r="BF19" s="3">
        <v>10695000</v>
      </c>
      <c r="BG19" s="3">
        <v>58000</v>
      </c>
      <c r="BH19" s="3">
        <f t="shared" si="14"/>
        <v>10637000</v>
      </c>
      <c r="BI19" s="3">
        <v>2139000</v>
      </c>
      <c r="BJ19" s="3">
        <v>91000</v>
      </c>
      <c r="BK19" s="3">
        <f t="shared" si="15"/>
        <v>2048000</v>
      </c>
      <c r="BL19" s="3">
        <v>1382000</v>
      </c>
      <c r="BM19" s="3">
        <v>15800000</v>
      </c>
      <c r="BN19">
        <v>0</v>
      </c>
      <c r="BO19" s="3">
        <v>1624000</v>
      </c>
      <c r="BP19" s="3">
        <v>54000</v>
      </c>
      <c r="BQ19" s="3">
        <f t="shared" si="16"/>
        <v>15504000</v>
      </c>
      <c r="BR19" s="3">
        <v>1045000</v>
      </c>
      <c r="BS19" s="3">
        <v>6525000</v>
      </c>
      <c r="BT19" s="3">
        <v>0</v>
      </c>
      <c r="BU19" s="3">
        <v>592000</v>
      </c>
      <c r="BV19" s="3">
        <v>41000</v>
      </c>
      <c r="BW19" s="3">
        <f t="shared" si="17"/>
        <v>6937000</v>
      </c>
      <c r="BX19" s="3">
        <v>523000</v>
      </c>
      <c r="BY19" s="3">
        <v>13566000</v>
      </c>
      <c r="BZ19" s="3">
        <v>1000</v>
      </c>
      <c r="CA19" s="3">
        <v>776000</v>
      </c>
      <c r="CB19" s="3">
        <v>90000</v>
      </c>
      <c r="CC19" s="3">
        <f t="shared" si="18"/>
        <v>13224000</v>
      </c>
      <c r="CD19" s="3">
        <v>326000</v>
      </c>
      <c r="CE19" s="3">
        <v>14702000</v>
      </c>
      <c r="CF19" s="3">
        <v>0</v>
      </c>
      <c r="CG19" s="3">
        <v>1595000</v>
      </c>
      <c r="CH19">
        <v>27000</v>
      </c>
      <c r="CI19" s="3">
        <f t="shared" si="19"/>
        <v>13406000</v>
      </c>
      <c r="CJ19" s="3"/>
    </row>
    <row r="20" spans="1:89" x14ac:dyDescent="0.2">
      <c r="A20" s="4">
        <v>750000</v>
      </c>
      <c r="B20" s="4">
        <f t="shared" si="20"/>
        <v>1000000</v>
      </c>
      <c r="C20" s="3">
        <v>362796</v>
      </c>
      <c r="D20" s="3">
        <v>3732302</v>
      </c>
      <c r="E20" s="3">
        <v>177703</v>
      </c>
      <c r="F20" s="3">
        <v>284745</v>
      </c>
      <c r="G20" s="3">
        <v>831717</v>
      </c>
      <c r="H20" s="3">
        <v>12802092</v>
      </c>
      <c r="I20" s="8">
        <f t="shared" si="0"/>
        <v>13633809</v>
      </c>
      <c r="J20" s="3">
        <v>113293</v>
      </c>
      <c r="K20" s="3">
        <v>8571989</v>
      </c>
      <c r="L20" s="8">
        <f t="shared" si="1"/>
        <v>8685282</v>
      </c>
      <c r="M20" s="3">
        <v>725962</v>
      </c>
      <c r="N20" s="3">
        <v>13836630</v>
      </c>
      <c r="O20" s="3">
        <v>397590</v>
      </c>
      <c r="P20" s="8">
        <f t="shared" si="2"/>
        <v>14562592</v>
      </c>
      <c r="Q20" s="3">
        <v>8581074</v>
      </c>
      <c r="R20" s="3">
        <v>56447274</v>
      </c>
      <c r="S20" s="8">
        <f t="shared" si="3"/>
        <v>65028348</v>
      </c>
      <c r="T20" s="3">
        <v>7263169</v>
      </c>
      <c r="U20" s="3">
        <v>49744044</v>
      </c>
      <c r="V20" s="3">
        <v>1149975</v>
      </c>
      <c r="W20" s="3">
        <f t="shared" si="4"/>
        <v>55857238</v>
      </c>
      <c r="X20" s="3">
        <v>14506788</v>
      </c>
      <c r="Y20" s="3">
        <v>56017868</v>
      </c>
      <c r="Z20" s="3">
        <v>2019827</v>
      </c>
      <c r="AA20" s="3">
        <f t="shared" si="5"/>
        <v>68504829</v>
      </c>
      <c r="AB20" s="3">
        <v>35020517</v>
      </c>
      <c r="AC20" s="3">
        <v>119283220</v>
      </c>
      <c r="AD20" s="3">
        <v>608669</v>
      </c>
      <c r="AE20" s="3">
        <f t="shared" si="6"/>
        <v>153695068</v>
      </c>
      <c r="AF20" s="3">
        <v>17122480</v>
      </c>
      <c r="AG20" s="3">
        <v>144088473</v>
      </c>
      <c r="AH20" s="3">
        <v>10848668</v>
      </c>
      <c r="AI20" s="3">
        <f t="shared" si="7"/>
        <v>150362285</v>
      </c>
      <c r="AJ20" s="3">
        <v>1116419</v>
      </c>
      <c r="AK20" s="3">
        <v>32614534</v>
      </c>
      <c r="AL20" s="3">
        <v>13115738</v>
      </c>
      <c r="AM20" s="3">
        <f t="shared" si="8"/>
        <v>20615215</v>
      </c>
      <c r="AN20" s="3">
        <v>12302000</v>
      </c>
      <c r="AO20" s="3">
        <v>149000</v>
      </c>
      <c r="AP20" s="3">
        <v>2589000</v>
      </c>
      <c r="AQ20" s="3">
        <f t="shared" si="9"/>
        <v>9862000</v>
      </c>
      <c r="AR20" s="3">
        <v>2925000</v>
      </c>
      <c r="AS20" s="3">
        <v>1810000</v>
      </c>
      <c r="AT20" s="3">
        <v>421000</v>
      </c>
      <c r="AU20" s="3">
        <f t="shared" si="10"/>
        <v>4314000</v>
      </c>
      <c r="AV20" s="3">
        <v>6465000</v>
      </c>
      <c r="AW20" s="3">
        <v>2042000</v>
      </c>
      <c r="AX20" s="16">
        <v>138000</v>
      </c>
      <c r="AY20" s="16">
        <f t="shared" si="11"/>
        <v>8369000</v>
      </c>
      <c r="AZ20" s="3">
        <v>1805000</v>
      </c>
      <c r="BA20" s="3">
        <v>20000</v>
      </c>
      <c r="BB20" s="3">
        <f t="shared" si="12"/>
        <v>1785000</v>
      </c>
      <c r="BC20" s="3">
        <v>5100000</v>
      </c>
      <c r="BD20" s="3">
        <v>12000</v>
      </c>
      <c r="BE20" s="3">
        <f t="shared" si="13"/>
        <v>5088000</v>
      </c>
      <c r="BF20" s="3">
        <v>6879000</v>
      </c>
      <c r="BG20" s="3">
        <v>23000</v>
      </c>
      <c r="BH20" s="3">
        <f t="shared" si="14"/>
        <v>6856000</v>
      </c>
      <c r="BI20" s="3">
        <v>950000</v>
      </c>
      <c r="BJ20" s="3">
        <v>55000</v>
      </c>
      <c r="BK20" s="3">
        <f t="shared" si="15"/>
        <v>895000</v>
      </c>
      <c r="BL20" s="3">
        <v>1562000</v>
      </c>
      <c r="BM20" s="3">
        <v>12609000</v>
      </c>
      <c r="BN20">
        <v>0</v>
      </c>
      <c r="BO20" s="3">
        <v>50000</v>
      </c>
      <c r="BP20" s="3">
        <v>215000</v>
      </c>
      <c r="BQ20" s="3">
        <f t="shared" si="16"/>
        <v>13906000</v>
      </c>
      <c r="BR20" s="3">
        <v>21000</v>
      </c>
      <c r="BS20" s="3">
        <v>2531000</v>
      </c>
      <c r="BT20" s="3">
        <v>3000</v>
      </c>
      <c r="BU20" s="3">
        <v>131000</v>
      </c>
      <c r="BV20" s="3">
        <v>4000</v>
      </c>
      <c r="BW20" s="3">
        <f t="shared" si="17"/>
        <v>2420000</v>
      </c>
      <c r="BX20" s="3">
        <v>141000</v>
      </c>
      <c r="BY20" s="3">
        <v>5166000</v>
      </c>
      <c r="BZ20" s="3">
        <v>0</v>
      </c>
      <c r="CA20" s="3">
        <v>386000</v>
      </c>
      <c r="CB20" s="3">
        <v>84000</v>
      </c>
      <c r="CC20" s="3">
        <f t="shared" si="18"/>
        <v>4837000</v>
      </c>
      <c r="CD20" s="3">
        <v>13000</v>
      </c>
      <c r="CE20" s="3">
        <v>12290000</v>
      </c>
      <c r="CF20" s="3">
        <v>4000</v>
      </c>
      <c r="CG20" s="3">
        <v>369000</v>
      </c>
      <c r="CH20">
        <v>174000</v>
      </c>
      <c r="CI20" s="3">
        <f t="shared" si="19"/>
        <v>11764000</v>
      </c>
      <c r="CJ20" s="3"/>
    </row>
    <row r="21" spans="1:89" x14ac:dyDescent="0.2">
      <c r="A21" s="4">
        <v>1000000</v>
      </c>
      <c r="B21" s="4">
        <f t="shared" si="20"/>
        <v>1500000</v>
      </c>
      <c r="C21" s="3">
        <v>420955</v>
      </c>
      <c r="D21" s="3">
        <v>5937543</v>
      </c>
      <c r="E21" s="3">
        <v>652147</v>
      </c>
      <c r="F21" s="3">
        <v>65468</v>
      </c>
      <c r="G21" s="3">
        <v>948452</v>
      </c>
      <c r="H21" s="3">
        <v>15980776</v>
      </c>
      <c r="I21" s="8">
        <f t="shared" si="0"/>
        <v>16929228</v>
      </c>
      <c r="J21" s="3">
        <v>189567</v>
      </c>
      <c r="K21" s="3">
        <v>26712014</v>
      </c>
      <c r="L21" s="8">
        <f t="shared" si="1"/>
        <v>26901581</v>
      </c>
      <c r="M21" s="3">
        <v>2527374</v>
      </c>
      <c r="N21" s="3">
        <v>16657129</v>
      </c>
      <c r="O21" s="3">
        <v>4949</v>
      </c>
      <c r="P21" s="8">
        <f t="shared" si="2"/>
        <v>19184503</v>
      </c>
      <c r="Q21" s="3">
        <v>8661295</v>
      </c>
      <c r="R21" s="3">
        <v>70630946</v>
      </c>
      <c r="S21" s="8">
        <f t="shared" si="3"/>
        <v>79292241</v>
      </c>
      <c r="T21" s="3">
        <v>11367940</v>
      </c>
      <c r="U21" s="3">
        <v>75398695</v>
      </c>
      <c r="V21" s="3">
        <v>187000</v>
      </c>
      <c r="W21" s="3">
        <f t="shared" si="4"/>
        <v>86579635</v>
      </c>
      <c r="X21" s="3">
        <v>16493861</v>
      </c>
      <c r="Y21" s="3">
        <v>66563137</v>
      </c>
      <c r="Z21" s="3">
        <v>2435446</v>
      </c>
      <c r="AA21" s="3">
        <f t="shared" si="5"/>
        <v>80621552</v>
      </c>
      <c r="AB21" s="3">
        <v>43822446</v>
      </c>
      <c r="AC21" s="3">
        <v>150756485</v>
      </c>
      <c r="AD21" s="3">
        <v>3873388</v>
      </c>
      <c r="AE21" s="3">
        <f t="shared" si="6"/>
        <v>190705543</v>
      </c>
      <c r="AF21" s="3">
        <v>19346255</v>
      </c>
      <c r="AG21" s="3">
        <v>178456834</v>
      </c>
      <c r="AH21" s="3">
        <v>18317973</v>
      </c>
      <c r="AI21" s="3">
        <f t="shared" si="7"/>
        <v>179485116</v>
      </c>
      <c r="AJ21" s="3">
        <v>3748082</v>
      </c>
      <c r="AK21" s="3">
        <v>34491380</v>
      </c>
      <c r="AL21" s="3">
        <v>5152019</v>
      </c>
      <c r="AM21" s="3">
        <f t="shared" si="8"/>
        <v>33087443</v>
      </c>
      <c r="AN21" s="3">
        <v>13462000</v>
      </c>
      <c r="AO21" s="3">
        <v>2412000</v>
      </c>
      <c r="AP21" s="3">
        <v>3233000</v>
      </c>
      <c r="AQ21" s="3">
        <f t="shared" si="9"/>
        <v>12641000</v>
      </c>
      <c r="AR21" s="3">
        <v>4000</v>
      </c>
      <c r="AS21" s="3">
        <v>1000</v>
      </c>
      <c r="AT21" s="3">
        <v>494000</v>
      </c>
      <c r="AU21" s="3">
        <f t="shared" si="10"/>
        <v>-489000</v>
      </c>
      <c r="AV21" s="3">
        <v>15329000</v>
      </c>
      <c r="AW21" s="3">
        <v>394000</v>
      </c>
      <c r="AX21" s="16">
        <v>118000</v>
      </c>
      <c r="AY21" s="16">
        <f t="shared" si="11"/>
        <v>15605000</v>
      </c>
      <c r="AZ21" s="3">
        <v>431000</v>
      </c>
      <c r="BA21" s="3">
        <v>14000</v>
      </c>
      <c r="BB21" s="3">
        <f t="shared" si="12"/>
        <v>417000</v>
      </c>
      <c r="BC21" s="3">
        <v>5902000</v>
      </c>
      <c r="BD21" s="3">
        <v>12000</v>
      </c>
      <c r="BE21" s="3">
        <f t="shared" si="13"/>
        <v>5890000</v>
      </c>
      <c r="BF21" s="3">
        <v>716000</v>
      </c>
      <c r="BG21" s="3">
        <v>23000</v>
      </c>
      <c r="BH21" s="3">
        <f t="shared" si="14"/>
        <v>693000</v>
      </c>
      <c r="BI21" s="3">
        <v>641000</v>
      </c>
      <c r="BJ21" s="3">
        <v>22000</v>
      </c>
      <c r="BK21" s="3">
        <f t="shared" si="15"/>
        <v>619000</v>
      </c>
      <c r="BL21" s="3">
        <v>150000</v>
      </c>
      <c r="BM21" s="3">
        <v>21575000</v>
      </c>
      <c r="BN21">
        <v>0</v>
      </c>
      <c r="BO21" s="3">
        <v>451000</v>
      </c>
      <c r="BP21" s="3">
        <v>314000</v>
      </c>
      <c r="BQ21" s="3">
        <f t="shared" si="16"/>
        <v>20960000</v>
      </c>
      <c r="BR21" s="3">
        <v>84000</v>
      </c>
      <c r="BS21" s="3">
        <v>4645000</v>
      </c>
      <c r="BT21" s="3">
        <v>0</v>
      </c>
      <c r="BU21" s="3">
        <v>1999000</v>
      </c>
      <c r="BV21" s="3">
        <v>1000</v>
      </c>
      <c r="BW21" s="3">
        <f t="shared" si="17"/>
        <v>2729000</v>
      </c>
      <c r="BX21" s="3">
        <v>24000</v>
      </c>
      <c r="BY21" s="3">
        <v>9102000</v>
      </c>
      <c r="BZ21" s="3">
        <v>0</v>
      </c>
      <c r="CA21" s="3">
        <v>76000</v>
      </c>
      <c r="CB21" s="3">
        <v>0</v>
      </c>
      <c r="CC21" s="3">
        <f t="shared" si="18"/>
        <v>9050000</v>
      </c>
      <c r="CD21" s="3">
        <v>1040000</v>
      </c>
      <c r="CE21" s="3">
        <v>11131000</v>
      </c>
      <c r="CF21" s="3">
        <v>17000</v>
      </c>
      <c r="CG21" s="3">
        <v>572000</v>
      </c>
      <c r="CH21">
        <v>9000</v>
      </c>
      <c r="CI21" s="3">
        <f t="shared" si="19"/>
        <v>11607000</v>
      </c>
      <c r="CJ21" s="3"/>
    </row>
    <row r="22" spans="1:89" x14ac:dyDescent="0.2">
      <c r="A22" s="4">
        <v>1500000</v>
      </c>
      <c r="B22" s="6">
        <v>99999999</v>
      </c>
      <c r="C22" s="18">
        <v>1937479</v>
      </c>
      <c r="D22" s="16">
        <v>31960542</v>
      </c>
      <c r="E22" s="16">
        <v>3905099</v>
      </c>
      <c r="F22" s="16">
        <v>291615</v>
      </c>
      <c r="G22" s="16">
        <v>3275142</v>
      </c>
      <c r="H22" s="16">
        <v>38812194</v>
      </c>
      <c r="I22" s="18">
        <f>G22+H22</f>
        <v>42087336</v>
      </c>
      <c r="J22" s="16">
        <v>156254</v>
      </c>
      <c r="K22" s="16">
        <v>45779486</v>
      </c>
      <c r="L22" s="18">
        <f t="shared" si="1"/>
        <v>45935740</v>
      </c>
      <c r="M22" s="16">
        <v>424372</v>
      </c>
      <c r="N22" s="16">
        <v>34003521</v>
      </c>
      <c r="O22" s="16">
        <v>200933</v>
      </c>
      <c r="P22" s="18">
        <f t="shared" si="2"/>
        <v>34427893</v>
      </c>
      <c r="Q22" s="16">
        <v>18758611</v>
      </c>
      <c r="R22" s="16">
        <v>165907889</v>
      </c>
      <c r="S22" s="18">
        <f t="shared" si="3"/>
        <v>184666500</v>
      </c>
      <c r="T22" s="16">
        <v>23906723</v>
      </c>
      <c r="U22" s="16">
        <v>173272090</v>
      </c>
      <c r="V22" s="16">
        <v>745190</v>
      </c>
      <c r="W22" s="16">
        <f t="shared" si="4"/>
        <v>196433623</v>
      </c>
      <c r="X22" s="16">
        <v>25672657</v>
      </c>
      <c r="Y22" s="16">
        <v>230890673</v>
      </c>
      <c r="Z22" s="18">
        <v>1742982</v>
      </c>
      <c r="AA22" s="16">
        <f t="shared" si="5"/>
        <v>254820348</v>
      </c>
      <c r="AB22" s="16">
        <v>104666281</v>
      </c>
      <c r="AC22" s="16">
        <v>429532521</v>
      </c>
      <c r="AD22" s="16">
        <v>3413971</v>
      </c>
      <c r="AE22" s="16">
        <f t="shared" si="6"/>
        <v>530784831</v>
      </c>
      <c r="AF22" s="16">
        <v>79691663</v>
      </c>
      <c r="AG22" s="16">
        <v>581890620</v>
      </c>
      <c r="AH22" s="16">
        <v>34547056</v>
      </c>
      <c r="AI22" s="16">
        <f t="shared" si="7"/>
        <v>627035227</v>
      </c>
      <c r="AJ22" s="16">
        <v>6409782</v>
      </c>
      <c r="AK22" s="16">
        <v>102321937</v>
      </c>
      <c r="AL22" s="16">
        <v>9059732</v>
      </c>
      <c r="AM22" s="16">
        <f t="shared" si="8"/>
        <v>99671987</v>
      </c>
      <c r="AN22" s="16">
        <v>25882000</v>
      </c>
      <c r="AO22" s="16">
        <v>453000</v>
      </c>
      <c r="AP22" s="16">
        <v>8190000</v>
      </c>
      <c r="AQ22" s="16">
        <f t="shared" si="9"/>
        <v>18145000</v>
      </c>
      <c r="AR22" s="16">
        <v>0</v>
      </c>
      <c r="AS22" s="16">
        <v>0</v>
      </c>
      <c r="AT22" s="16">
        <v>482000</v>
      </c>
      <c r="AU22" s="16">
        <f t="shared" si="10"/>
        <v>-482000</v>
      </c>
      <c r="AV22" s="16">
        <v>21956000</v>
      </c>
      <c r="AW22" s="18">
        <v>4452000</v>
      </c>
      <c r="AX22" s="16">
        <v>145000</v>
      </c>
      <c r="AY22" s="16">
        <f t="shared" si="11"/>
        <v>26263000</v>
      </c>
      <c r="AZ22" s="18">
        <v>2088000</v>
      </c>
      <c r="BA22" s="18">
        <v>34000</v>
      </c>
      <c r="BB22" s="16">
        <f t="shared" si="12"/>
        <v>2054000</v>
      </c>
      <c r="BC22" s="18">
        <v>2899000</v>
      </c>
      <c r="BD22" s="18">
        <v>6000</v>
      </c>
      <c r="BE22" s="16">
        <f t="shared" si="13"/>
        <v>2893000</v>
      </c>
      <c r="BF22" s="18">
        <v>16338000</v>
      </c>
      <c r="BG22" s="18">
        <v>10000</v>
      </c>
      <c r="BH22" s="16">
        <f t="shared" si="14"/>
        <v>16328000</v>
      </c>
      <c r="BI22" s="18">
        <v>6106000</v>
      </c>
      <c r="BJ22" s="18">
        <v>14000</v>
      </c>
      <c r="BK22" s="16">
        <f t="shared" si="15"/>
        <v>6092000</v>
      </c>
      <c r="BL22" s="18">
        <v>30000</v>
      </c>
      <c r="BM22" s="16">
        <v>49478000</v>
      </c>
      <c r="BN22" s="19">
        <v>0</v>
      </c>
      <c r="BO22" s="18">
        <v>52000</v>
      </c>
      <c r="BP22" s="18">
        <v>35000</v>
      </c>
      <c r="BQ22" s="16">
        <f t="shared" si="16"/>
        <v>49421000</v>
      </c>
      <c r="BR22" s="18">
        <v>15000</v>
      </c>
      <c r="BS22" s="18">
        <v>9948000</v>
      </c>
      <c r="BT22" s="18">
        <v>0</v>
      </c>
      <c r="BU22" s="18">
        <v>614000</v>
      </c>
      <c r="BV22" s="18">
        <v>311000</v>
      </c>
      <c r="BW22" s="16">
        <f t="shared" si="17"/>
        <v>9038000</v>
      </c>
      <c r="BX22" s="18">
        <v>359000</v>
      </c>
      <c r="BY22" s="16">
        <v>5172000</v>
      </c>
      <c r="BZ22" s="16">
        <v>0</v>
      </c>
      <c r="CA22" s="18">
        <v>1758000</v>
      </c>
      <c r="CB22" s="18">
        <v>3000</v>
      </c>
      <c r="CC22" s="16">
        <f t="shared" si="18"/>
        <v>3770000</v>
      </c>
      <c r="CD22" s="16">
        <v>539000</v>
      </c>
      <c r="CE22" s="16">
        <v>24085000</v>
      </c>
      <c r="CF22" s="16">
        <v>14000</v>
      </c>
      <c r="CG22" s="16">
        <v>2744000</v>
      </c>
      <c r="CH22" s="19">
        <v>33000</v>
      </c>
      <c r="CI22" s="16">
        <f t="shared" si="19"/>
        <v>21861000</v>
      </c>
      <c r="CJ22" s="3"/>
    </row>
    <row r="23" spans="1:89" x14ac:dyDescent="0.2">
      <c r="A23" s="4"/>
      <c r="B23" s="6"/>
      <c r="C23" s="8"/>
      <c r="I23" s="8"/>
      <c r="L23" s="8"/>
      <c r="P23" s="8"/>
      <c r="S23" s="8"/>
      <c r="Z23" s="8"/>
      <c r="AR23" s="3"/>
      <c r="AS23" s="3"/>
      <c r="AT23" s="3"/>
      <c r="AU23" s="3"/>
      <c r="AV23" s="3"/>
      <c r="AW23" s="8"/>
      <c r="AX23" s="16"/>
      <c r="AY23" s="16"/>
      <c r="AZ23" s="8"/>
      <c r="BA23" s="8"/>
      <c r="BB23" s="3"/>
      <c r="BC23" s="8"/>
      <c r="BD23" s="8"/>
      <c r="BE23" s="3"/>
      <c r="BF23" s="8"/>
      <c r="BG23" s="8"/>
      <c r="BH23" s="3"/>
      <c r="BI23" s="8"/>
      <c r="BJ23" s="8"/>
      <c r="BK23" s="3"/>
      <c r="BL23" s="8"/>
      <c r="BM23" s="3"/>
      <c r="BO23" s="8"/>
      <c r="BP23" s="8"/>
      <c r="BQ23" s="3"/>
      <c r="BR23" s="8"/>
      <c r="BS23" s="8"/>
      <c r="BT23" s="8"/>
      <c r="BU23" s="8"/>
      <c r="BV23" s="8"/>
      <c r="BW23" s="3"/>
      <c r="BX23" s="8"/>
      <c r="BY23" s="3"/>
      <c r="BZ23" s="3"/>
      <c r="CA23" s="8"/>
      <c r="CB23" s="8"/>
      <c r="CC23" s="3"/>
      <c r="CD23" s="3"/>
      <c r="CE23" s="3"/>
      <c r="CF23" s="3"/>
      <c r="CG23" s="3"/>
      <c r="CI23" s="3"/>
      <c r="CJ23" s="3"/>
      <c r="CK23" s="3"/>
    </row>
    <row r="24" spans="1:89" x14ac:dyDescent="0.2">
      <c r="A24" s="3" t="s">
        <v>116</v>
      </c>
      <c r="B24" s="3"/>
      <c r="P24" s="3" t="s">
        <v>7</v>
      </c>
      <c r="W24" s="3" t="s">
        <v>9</v>
      </c>
      <c r="AR24" s="3"/>
      <c r="AS24" s="3"/>
      <c r="AT24" s="3"/>
      <c r="AU24" s="3"/>
      <c r="AV24" s="3"/>
      <c r="AW24" s="3"/>
      <c r="AX24" s="16"/>
      <c r="AY24" s="16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</row>
    <row r="25" spans="1:89" x14ac:dyDescent="0.2">
      <c r="A25" s="4">
        <v>20000</v>
      </c>
      <c r="B25" s="4">
        <v>25000</v>
      </c>
      <c r="P25" s="8">
        <f t="shared" ref="P25:P43" si="21">M4+N4+(8*O4)</f>
        <v>66065428</v>
      </c>
      <c r="W25" s="3">
        <f t="shared" ref="W25:W43" si="22">T4+U4</f>
        <v>100545057</v>
      </c>
      <c r="AR25" s="3"/>
      <c r="AS25" s="3"/>
      <c r="AT25" s="3"/>
      <c r="AU25" s="3"/>
      <c r="AV25" s="3"/>
      <c r="AW25" s="3"/>
      <c r="AX25" s="16"/>
      <c r="AY25" s="16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</row>
    <row r="26" spans="1:89" x14ac:dyDescent="0.2">
      <c r="A26" s="4">
        <v>25000</v>
      </c>
      <c r="B26" s="4">
        <v>30000</v>
      </c>
      <c r="P26" s="8">
        <f t="shared" si="21"/>
        <v>57340516</v>
      </c>
      <c r="W26" s="3">
        <f t="shared" si="22"/>
        <v>82439042</v>
      </c>
      <c r="AR26" s="3"/>
      <c r="AS26" s="3"/>
      <c r="AT26" s="3"/>
      <c r="AU26" s="3"/>
      <c r="AV26" s="3"/>
      <c r="AW26" s="3"/>
      <c r="AX26" s="16"/>
      <c r="AY26" s="16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</row>
    <row r="27" spans="1:89" x14ac:dyDescent="0.2">
      <c r="A27" s="4">
        <v>30000</v>
      </c>
      <c r="B27" s="4">
        <v>40000</v>
      </c>
      <c r="P27" s="8">
        <f t="shared" si="21"/>
        <v>87750843</v>
      </c>
      <c r="W27" s="3">
        <f t="shared" si="22"/>
        <v>123523552</v>
      </c>
      <c r="AR27" s="3"/>
      <c r="AS27" s="3"/>
      <c r="AT27" s="3"/>
      <c r="AU27" s="3"/>
      <c r="AV27" s="3"/>
      <c r="AW27" s="3"/>
      <c r="AX27" s="16"/>
      <c r="AY27" s="16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</row>
    <row r="28" spans="1:89" x14ac:dyDescent="0.2">
      <c r="A28" s="4">
        <v>40000</v>
      </c>
      <c r="B28" s="4">
        <v>50000</v>
      </c>
      <c r="P28" s="8">
        <f t="shared" si="21"/>
        <v>63535743</v>
      </c>
      <c r="W28" s="3">
        <f t="shared" si="22"/>
        <v>88558059</v>
      </c>
      <c r="AR28" s="3"/>
      <c r="AS28" s="3"/>
      <c r="AT28" s="3"/>
      <c r="AU28" s="3"/>
      <c r="AV28" s="3"/>
      <c r="AW28" s="3"/>
      <c r="AX28" s="16"/>
      <c r="AY28" s="16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</row>
    <row r="29" spans="1:89" x14ac:dyDescent="0.2">
      <c r="A29" s="4">
        <v>50000</v>
      </c>
      <c r="B29" s="4">
        <v>60000</v>
      </c>
      <c r="P29" s="8">
        <f t="shared" si="21"/>
        <v>49420795</v>
      </c>
      <c r="W29" s="3">
        <f t="shared" si="22"/>
        <v>72726457</v>
      </c>
      <c r="AR29" s="3"/>
      <c r="AS29" s="3"/>
      <c r="AT29" s="3"/>
      <c r="AU29" s="3"/>
      <c r="AV29" s="3"/>
      <c r="AW29" s="3"/>
      <c r="AX29" s="16"/>
      <c r="AY29" s="16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</row>
    <row r="30" spans="1:89" x14ac:dyDescent="0.2">
      <c r="A30" s="4">
        <v>60000</v>
      </c>
      <c r="B30" s="4">
        <v>70000</v>
      </c>
      <c r="P30" s="8">
        <f t="shared" si="21"/>
        <v>42732796</v>
      </c>
      <c r="W30" s="3">
        <f t="shared" si="22"/>
        <v>60367809</v>
      </c>
      <c r="AR30" s="3"/>
      <c r="AS30" s="3"/>
      <c r="AT30" s="3"/>
      <c r="AU30" s="3"/>
      <c r="AV30" s="3"/>
      <c r="AW30" s="3"/>
      <c r="AX30" s="16"/>
      <c r="AY30" s="16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</row>
    <row r="31" spans="1:89" x14ac:dyDescent="0.2">
      <c r="A31" s="4">
        <v>70000</v>
      </c>
      <c r="B31" s="4">
        <v>80000</v>
      </c>
      <c r="P31" s="8">
        <f t="shared" si="21"/>
        <v>33029062</v>
      </c>
      <c r="W31" s="3">
        <f t="shared" si="22"/>
        <v>49600709</v>
      </c>
      <c r="AR31" s="3"/>
      <c r="AS31" s="3"/>
      <c r="AT31" s="3"/>
      <c r="AU31" s="3"/>
      <c r="AV31" s="3"/>
      <c r="AW31" s="3"/>
      <c r="AX31" s="16"/>
      <c r="AY31" s="16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</row>
    <row r="32" spans="1:89" x14ac:dyDescent="0.2">
      <c r="A32" s="4">
        <v>80000</v>
      </c>
      <c r="B32" s="4">
        <v>90000</v>
      </c>
      <c r="P32" s="8">
        <f t="shared" si="21"/>
        <v>27151219</v>
      </c>
      <c r="W32" s="3">
        <f t="shared" si="22"/>
        <v>44113908</v>
      </c>
      <c r="AR32" s="3"/>
      <c r="AS32" s="3"/>
      <c r="AT32" s="3"/>
      <c r="AU32" s="3"/>
      <c r="AV32" s="3"/>
      <c r="AW32" s="3"/>
      <c r="AX32" s="16"/>
      <c r="AY32" s="16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</row>
    <row r="33" spans="1:85" x14ac:dyDescent="0.2">
      <c r="A33" s="4">
        <v>90000</v>
      </c>
      <c r="B33" s="4">
        <v>100000</v>
      </c>
      <c r="P33" s="8">
        <f t="shared" si="21"/>
        <v>26041409</v>
      </c>
      <c r="W33" s="3">
        <f t="shared" si="22"/>
        <v>36257190</v>
      </c>
      <c r="AR33" s="3"/>
      <c r="AS33" s="3"/>
      <c r="AT33" s="3"/>
      <c r="AU33" s="3"/>
      <c r="AV33" s="3"/>
      <c r="AW33" s="3"/>
      <c r="AX33" s="16"/>
      <c r="AY33" s="16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</row>
    <row r="34" spans="1:85" x14ac:dyDescent="0.2">
      <c r="A34" s="4">
        <v>100000</v>
      </c>
      <c r="B34" s="4">
        <v>150000</v>
      </c>
      <c r="P34" s="8">
        <f t="shared" si="21"/>
        <v>79320223</v>
      </c>
      <c r="W34" s="3">
        <f t="shared" si="22"/>
        <v>139625641</v>
      </c>
      <c r="AR34" s="3"/>
      <c r="AS34" s="3"/>
      <c r="AT34" s="3"/>
      <c r="AU34" s="3"/>
      <c r="AV34" s="3"/>
      <c r="AW34" s="3"/>
      <c r="AX34" s="16"/>
      <c r="AY34" s="16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</row>
    <row r="35" spans="1:85" x14ac:dyDescent="0.2">
      <c r="A35" s="4">
        <v>150000</v>
      </c>
      <c r="B35" s="4">
        <f t="shared" ref="B35:B42" si="23">A36</f>
        <v>200000</v>
      </c>
      <c r="P35" s="8">
        <f t="shared" si="21"/>
        <v>45336501</v>
      </c>
      <c r="W35" s="3">
        <f t="shared" si="22"/>
        <v>92276277</v>
      </c>
      <c r="AR35" s="3"/>
      <c r="AS35" s="3"/>
      <c r="AT35" s="3"/>
      <c r="AU35" s="3"/>
      <c r="AV35" s="3"/>
      <c r="AW35" s="3"/>
      <c r="AX35" s="16"/>
      <c r="AY35" s="16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</row>
    <row r="36" spans="1:85" x14ac:dyDescent="0.2">
      <c r="A36" s="4">
        <v>200000</v>
      </c>
      <c r="B36" s="4">
        <f t="shared" si="23"/>
        <v>250000</v>
      </c>
      <c r="P36" s="8">
        <f t="shared" si="21"/>
        <v>31185597</v>
      </c>
      <c r="W36" s="3">
        <f t="shared" si="22"/>
        <v>65495958</v>
      </c>
      <c r="AR36" s="3"/>
      <c r="AS36" s="3"/>
      <c r="AT36" s="3"/>
      <c r="AU36" s="3"/>
      <c r="AV36" s="3"/>
      <c r="AW36" s="3"/>
      <c r="AX36" s="16"/>
      <c r="AY36" s="16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</row>
    <row r="37" spans="1:85" x14ac:dyDescent="0.2">
      <c r="A37" s="4">
        <v>250000</v>
      </c>
      <c r="B37" s="4">
        <f t="shared" si="23"/>
        <v>300000</v>
      </c>
      <c r="P37" s="8">
        <f t="shared" si="21"/>
        <v>21260488</v>
      </c>
      <c r="W37" s="3">
        <f t="shared" si="22"/>
        <v>46306958</v>
      </c>
      <c r="AR37" s="3"/>
      <c r="AS37" s="3"/>
      <c r="AT37" s="3"/>
      <c r="AU37" s="3"/>
      <c r="AV37" s="3"/>
      <c r="AW37" s="3"/>
      <c r="AX37" s="16"/>
      <c r="AY37" s="16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</row>
    <row r="38" spans="1:85" x14ac:dyDescent="0.2">
      <c r="A38" s="4">
        <v>300000</v>
      </c>
      <c r="B38" s="4">
        <f t="shared" si="23"/>
        <v>400000</v>
      </c>
      <c r="P38" s="8">
        <f t="shared" si="21"/>
        <v>38791480</v>
      </c>
      <c r="W38" s="3">
        <f t="shared" si="22"/>
        <v>78420120</v>
      </c>
      <c r="AR38" s="3"/>
      <c r="AS38" s="3"/>
      <c r="AT38" s="3"/>
      <c r="AU38" s="3"/>
      <c r="AV38" s="3"/>
      <c r="AW38" s="3"/>
      <c r="AX38" s="16"/>
      <c r="AY38" s="16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</row>
    <row r="39" spans="1:85" x14ac:dyDescent="0.2">
      <c r="A39" s="4">
        <v>400000</v>
      </c>
      <c r="B39" s="4">
        <f t="shared" si="23"/>
        <v>500000</v>
      </c>
      <c r="P39" s="8">
        <f t="shared" si="21"/>
        <v>19439706</v>
      </c>
      <c r="W39" s="3">
        <f t="shared" si="22"/>
        <v>65076692</v>
      </c>
      <c r="AR39" s="3"/>
      <c r="AS39" s="3"/>
      <c r="AT39" s="3"/>
      <c r="AU39" s="3"/>
      <c r="AV39" s="3"/>
      <c r="AW39" s="3"/>
      <c r="AX39" s="16"/>
      <c r="AY39" s="16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</row>
    <row r="40" spans="1:85" x14ac:dyDescent="0.2">
      <c r="A40" s="4">
        <v>500000</v>
      </c>
      <c r="B40" s="4">
        <f t="shared" si="23"/>
        <v>750000</v>
      </c>
      <c r="P40" s="8">
        <f t="shared" si="21"/>
        <v>47293514</v>
      </c>
      <c r="W40" s="3">
        <f t="shared" si="22"/>
        <v>77726636</v>
      </c>
      <c r="AR40" s="3"/>
      <c r="AS40" s="3"/>
      <c r="AT40" s="3"/>
      <c r="AU40" s="3"/>
      <c r="AV40" s="3"/>
      <c r="AW40" s="3"/>
      <c r="AX40" s="16"/>
      <c r="AY40" s="16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</row>
    <row r="41" spans="1:85" x14ac:dyDescent="0.2">
      <c r="A41" s="4">
        <v>750000</v>
      </c>
      <c r="B41" s="4">
        <f t="shared" si="23"/>
        <v>1000000</v>
      </c>
      <c r="P41" s="8">
        <f t="shared" si="21"/>
        <v>17743312</v>
      </c>
      <c r="W41" s="3">
        <f t="shared" si="22"/>
        <v>57007213</v>
      </c>
      <c r="AR41" s="3"/>
      <c r="AS41" s="3"/>
      <c r="AT41" s="3"/>
      <c r="AU41" s="3"/>
      <c r="AV41" s="3"/>
      <c r="AW41" s="3"/>
      <c r="AX41" s="16"/>
      <c r="AY41" s="16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</row>
    <row r="42" spans="1:85" x14ac:dyDescent="0.2">
      <c r="A42" s="4">
        <v>1000000</v>
      </c>
      <c r="B42" s="4">
        <f t="shared" si="23"/>
        <v>1500000</v>
      </c>
      <c r="P42" s="8">
        <f t="shared" si="21"/>
        <v>19224095</v>
      </c>
      <c r="W42" s="3">
        <f t="shared" si="22"/>
        <v>86766635</v>
      </c>
      <c r="AR42" s="3"/>
      <c r="AS42" s="3"/>
      <c r="AT42" s="3"/>
      <c r="AU42" s="3"/>
      <c r="AV42" s="3"/>
      <c r="AW42" s="3"/>
      <c r="AX42" s="16"/>
      <c r="AY42" s="16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</row>
    <row r="43" spans="1:85" x14ac:dyDescent="0.2">
      <c r="A43" s="4">
        <v>1500000</v>
      </c>
      <c r="B43" s="6">
        <v>99999999</v>
      </c>
      <c r="P43" s="8">
        <f t="shared" si="21"/>
        <v>36035357</v>
      </c>
      <c r="W43" s="3">
        <f t="shared" si="22"/>
        <v>197178813</v>
      </c>
      <c r="AR43" s="3"/>
      <c r="AS43" s="3"/>
      <c r="AT43" s="3"/>
      <c r="AU43" s="3"/>
      <c r="AV43" s="3"/>
      <c r="AW43" s="3"/>
      <c r="AX43" s="16"/>
      <c r="AY43" s="16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</row>
    <row r="44" spans="1:85" x14ac:dyDescent="0.2">
      <c r="A44" s="3"/>
      <c r="B44" s="3"/>
      <c r="AR44" s="3"/>
      <c r="AS44" s="3"/>
      <c r="AT44" s="3"/>
      <c r="AU44" s="3"/>
      <c r="AV44" s="3"/>
      <c r="AW44" s="3"/>
      <c r="AX44" s="16"/>
      <c r="AY44" s="16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</row>
    <row r="45" spans="1:85" x14ac:dyDescent="0.2">
      <c r="A45" s="3"/>
      <c r="B45" s="3"/>
      <c r="AR45" s="3"/>
      <c r="AS45" s="3"/>
      <c r="AT45" s="3"/>
      <c r="AU45" s="3"/>
      <c r="AV45" s="3"/>
      <c r="AW45" s="3"/>
      <c r="AX45" s="16"/>
      <c r="AY45" s="16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</row>
    <row r="46" spans="1:85" x14ac:dyDescent="0.2">
      <c r="A46" t="s">
        <v>115</v>
      </c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R46" s="3"/>
      <c r="AS46" s="3"/>
      <c r="AT46" s="3"/>
      <c r="AU46" s="3"/>
      <c r="AV46" s="3"/>
      <c r="AW46" s="3"/>
      <c r="AX46" s="16"/>
      <c r="AY46" s="16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</row>
    <row r="47" spans="1:85" x14ac:dyDescent="0.2">
      <c r="C47">
        <v>1918</v>
      </c>
      <c r="D47">
        <v>1919</v>
      </c>
      <c r="E47">
        <v>1920</v>
      </c>
      <c r="F47" s="10">
        <v>1921</v>
      </c>
      <c r="G47" s="10">
        <v>1922</v>
      </c>
      <c r="H47" s="7">
        <v>1923</v>
      </c>
      <c r="I47" s="7">
        <v>1924</v>
      </c>
      <c r="J47" s="7">
        <v>1925</v>
      </c>
      <c r="K47">
        <v>1926</v>
      </c>
      <c r="L47">
        <v>1927</v>
      </c>
      <c r="M47">
        <v>1928</v>
      </c>
      <c r="N47">
        <v>1929</v>
      </c>
      <c r="O47">
        <v>1930</v>
      </c>
      <c r="P47">
        <v>1931</v>
      </c>
      <c r="Q47">
        <v>1932</v>
      </c>
      <c r="R47">
        <v>1933</v>
      </c>
      <c r="S47">
        <v>1934</v>
      </c>
      <c r="T47">
        <v>1935</v>
      </c>
      <c r="U47">
        <v>1936</v>
      </c>
      <c r="V47">
        <v>1937</v>
      </c>
      <c r="W47">
        <v>1938</v>
      </c>
      <c r="X47">
        <v>1939</v>
      </c>
      <c r="Y47">
        <v>1940</v>
      </c>
      <c r="Z47">
        <v>1941</v>
      </c>
      <c r="AR47" s="3"/>
      <c r="AS47" s="3"/>
      <c r="AT47" s="3"/>
      <c r="AU47" s="3"/>
      <c r="AV47" s="3"/>
      <c r="AW47" s="3"/>
      <c r="AX47" s="16"/>
      <c r="AY47" s="16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</row>
    <row r="48" spans="1:85" x14ac:dyDescent="0.2">
      <c r="A48" s="4">
        <v>20000</v>
      </c>
      <c r="B48" s="4">
        <v>25000</v>
      </c>
      <c r="C48" s="4">
        <f>C4</f>
        <v>9049475</v>
      </c>
      <c r="D48" s="4">
        <f t="shared" ref="D48:F48" si="24">D4</f>
        <v>37842573</v>
      </c>
      <c r="E48" s="4">
        <f t="shared" si="24"/>
        <v>34654616</v>
      </c>
      <c r="F48" s="4">
        <f t="shared" si="24"/>
        <v>16519444</v>
      </c>
      <c r="G48" s="4">
        <f>I4</f>
        <v>38525087</v>
      </c>
      <c r="H48" s="4">
        <f>L4</f>
        <v>40832582</v>
      </c>
      <c r="I48" s="4">
        <f>P4</f>
        <v>66065428</v>
      </c>
      <c r="J48" s="4">
        <f>S4</f>
        <v>141080654</v>
      </c>
      <c r="K48" s="4">
        <f>W4</f>
        <v>93204144</v>
      </c>
      <c r="L48" s="4">
        <f>AA4</f>
        <v>108352109</v>
      </c>
      <c r="M48" s="4">
        <f>AE4</f>
        <v>176740667</v>
      </c>
      <c r="N48" s="4">
        <f>AI4</f>
        <v>120459264</v>
      </c>
      <c r="O48" s="4">
        <f>AM4</f>
        <v>-19241901</v>
      </c>
      <c r="P48" s="4">
        <f>AQ4</f>
        <v>-40643000</v>
      </c>
      <c r="Q48" s="4">
        <f>AU4</f>
        <v>1048000</v>
      </c>
      <c r="R48" s="4">
        <f>AY4</f>
        <v>17407000</v>
      </c>
      <c r="S48" s="4">
        <f>BB4</f>
        <v>5223000</v>
      </c>
      <c r="T48" s="4">
        <f>BE4</f>
        <v>23194000</v>
      </c>
      <c r="U48" s="4">
        <f>BH4</f>
        <v>52298000</v>
      </c>
      <c r="V48" s="4">
        <f>BK4</f>
        <v>12649000</v>
      </c>
      <c r="W48" s="4">
        <f>BQ4</f>
        <v>-2182000</v>
      </c>
      <c r="X48" s="4">
        <f>BW4</f>
        <v>4770000</v>
      </c>
      <c r="Y48" s="4">
        <f>CC4</f>
        <v>-3001000</v>
      </c>
      <c r="Z48" s="4">
        <f>CI4</f>
        <v>-15122000</v>
      </c>
      <c r="AR48" s="3"/>
      <c r="AS48" s="3"/>
      <c r="AT48" s="3"/>
      <c r="AU48" s="3"/>
      <c r="AV48" s="3"/>
      <c r="AW48" s="3"/>
      <c r="AX48" s="16"/>
      <c r="AY48" s="16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</row>
    <row r="49" spans="1:85" x14ac:dyDescent="0.2">
      <c r="A49" s="4">
        <v>25000</v>
      </c>
      <c r="B49" s="4">
        <v>30000</v>
      </c>
      <c r="C49" s="4">
        <f t="shared" ref="C49:F49" si="25">C5</f>
        <v>8036402</v>
      </c>
      <c r="D49" s="4">
        <f t="shared" si="25"/>
        <v>29002870</v>
      </c>
      <c r="E49" s="4">
        <f t="shared" si="25"/>
        <v>24039541</v>
      </c>
      <c r="F49" s="4">
        <f t="shared" si="25"/>
        <v>12414352</v>
      </c>
      <c r="G49" s="4">
        <f t="shared" ref="G49:G66" si="26">I5</f>
        <v>28862047</v>
      </c>
      <c r="H49" s="4">
        <f t="shared" ref="H49:H66" si="27">L5</f>
        <v>28562918</v>
      </c>
      <c r="I49" s="4">
        <f t="shared" ref="I49:I66" si="28">P5</f>
        <v>54661252</v>
      </c>
      <c r="J49" s="4">
        <f t="shared" ref="J49:J66" si="29">S5</f>
        <v>113000286</v>
      </c>
      <c r="K49" s="4">
        <f t="shared" ref="K49:K66" si="30">W5</f>
        <v>78066896</v>
      </c>
      <c r="L49" s="4">
        <f t="shared" ref="L49:L66" si="31">AA5</f>
        <v>89402880</v>
      </c>
      <c r="M49" s="4">
        <f t="shared" ref="M49:M66" si="32">AE5</f>
        <v>149952528</v>
      </c>
      <c r="N49" s="4">
        <f t="shared" ref="N49:N66" si="33">AI5</f>
        <v>103435438</v>
      </c>
      <c r="O49" s="4">
        <f t="shared" ref="O49:O66" si="34">AM5</f>
        <v>-11123349</v>
      </c>
      <c r="P49" s="4">
        <f t="shared" ref="P49:P66" si="35">AQ5</f>
        <v>-27447000</v>
      </c>
      <c r="Q49" s="4">
        <f t="shared" ref="Q49:Q66" si="36">AU5</f>
        <v>2200000</v>
      </c>
      <c r="R49" s="4">
        <f t="shared" ref="R49:R66" si="37">AY5</f>
        <v>17032000</v>
      </c>
      <c r="S49" s="4">
        <f t="shared" ref="S49:S66" si="38">BB5</f>
        <v>5469000</v>
      </c>
      <c r="T49" s="4">
        <f t="shared" ref="T49:T66" si="39">BE5</f>
        <v>18748000</v>
      </c>
      <c r="U49" s="4">
        <f t="shared" ref="U49:U66" si="40">BH5</f>
        <v>41619000</v>
      </c>
      <c r="V49" s="4">
        <f t="shared" ref="V49:V66" si="41">BK5</f>
        <v>10074000</v>
      </c>
      <c r="W49" s="4">
        <f t="shared" ref="W49:W66" si="42">BQ5</f>
        <v>-1076000</v>
      </c>
      <c r="X49" s="4">
        <f t="shared" ref="X49:X66" si="43">BW5</f>
        <v>2573000</v>
      </c>
      <c r="Y49" s="4">
        <f t="shared" ref="Y49:Y66" si="44">CC5</f>
        <v>-495000</v>
      </c>
      <c r="Z49" s="4">
        <f t="shared" ref="Z49:Z66" si="45">CI5</f>
        <v>-11092000</v>
      </c>
      <c r="AR49" s="3"/>
      <c r="AS49" s="3"/>
      <c r="AT49" s="3"/>
      <c r="AU49" s="3"/>
      <c r="AV49" s="3"/>
      <c r="AW49" s="3"/>
      <c r="AX49" s="16"/>
      <c r="AY49" s="16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</row>
    <row r="50" spans="1:85" x14ac:dyDescent="0.2">
      <c r="A50" s="4">
        <v>30000</v>
      </c>
      <c r="B50" s="4">
        <v>40000</v>
      </c>
      <c r="C50" s="4">
        <f t="shared" ref="C50:F50" si="46">C6</f>
        <v>9644181</v>
      </c>
      <c r="D50" s="4">
        <f t="shared" si="46"/>
        <v>39393451</v>
      </c>
      <c r="E50" s="4">
        <f t="shared" si="46"/>
        <v>30552394</v>
      </c>
      <c r="F50" s="4">
        <f t="shared" si="46"/>
        <v>16082322</v>
      </c>
      <c r="G50" s="4">
        <f t="shared" si="26"/>
        <v>46685585</v>
      </c>
      <c r="H50" s="4">
        <f t="shared" si="27"/>
        <v>46669638</v>
      </c>
      <c r="I50" s="4">
        <f t="shared" si="28"/>
        <v>80907635</v>
      </c>
      <c r="J50" s="4">
        <f t="shared" si="29"/>
        <v>175943742</v>
      </c>
      <c r="K50" s="4">
        <f t="shared" si="30"/>
        <v>116560956</v>
      </c>
      <c r="L50" s="4">
        <f t="shared" si="31"/>
        <v>140242199</v>
      </c>
      <c r="M50" s="4">
        <f t="shared" si="32"/>
        <v>238432183</v>
      </c>
      <c r="N50" s="4">
        <f t="shared" si="33"/>
        <v>164995296</v>
      </c>
      <c r="O50" s="4">
        <f t="shared" si="34"/>
        <v>-12928985</v>
      </c>
      <c r="P50" s="4">
        <f t="shared" si="35"/>
        <v>-23919000</v>
      </c>
      <c r="Q50" s="4">
        <f t="shared" si="36"/>
        <v>5502000</v>
      </c>
      <c r="R50" s="4">
        <f t="shared" si="37"/>
        <v>29370000</v>
      </c>
      <c r="S50" s="4">
        <f t="shared" si="38"/>
        <v>8384000</v>
      </c>
      <c r="T50" s="4">
        <f t="shared" si="39"/>
        <v>28871000</v>
      </c>
      <c r="U50" s="4">
        <f t="shared" si="40"/>
        <v>65335000</v>
      </c>
      <c r="V50" s="4">
        <f t="shared" si="41"/>
        <v>15962000</v>
      </c>
      <c r="W50" s="4">
        <f t="shared" si="42"/>
        <v>2003000</v>
      </c>
      <c r="X50" s="4">
        <f t="shared" si="43"/>
        <v>5189000</v>
      </c>
      <c r="Y50" s="4">
        <f t="shared" si="44"/>
        <v>-2737000</v>
      </c>
      <c r="Z50" s="4">
        <f t="shared" si="45"/>
        <v>-9053000</v>
      </c>
      <c r="AR50" s="3"/>
      <c r="AS50" s="3"/>
      <c r="AT50" s="3"/>
      <c r="AU50" s="3"/>
      <c r="AV50" s="3"/>
      <c r="AW50" s="3"/>
      <c r="AX50" s="16"/>
      <c r="AY50" s="16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</row>
    <row r="51" spans="1:85" x14ac:dyDescent="0.2">
      <c r="A51" s="4">
        <v>40000</v>
      </c>
      <c r="B51" s="4">
        <v>50000</v>
      </c>
      <c r="C51" s="4">
        <f t="shared" ref="C51:F51" si="47">C7</f>
        <v>7155270</v>
      </c>
      <c r="D51" s="4">
        <f t="shared" si="47"/>
        <v>27383532</v>
      </c>
      <c r="E51" s="4">
        <f t="shared" si="47"/>
        <v>18411689</v>
      </c>
      <c r="F51" s="4">
        <f t="shared" si="47"/>
        <v>10727667</v>
      </c>
      <c r="G51" s="4">
        <f t="shared" si="26"/>
        <v>32015554</v>
      </c>
      <c r="H51" s="4">
        <f t="shared" si="27"/>
        <v>31569520</v>
      </c>
      <c r="I51" s="4">
        <f t="shared" si="28"/>
        <v>56945551</v>
      </c>
      <c r="J51" s="4">
        <f t="shared" si="29"/>
        <v>126450395</v>
      </c>
      <c r="K51" s="4">
        <f t="shared" si="30"/>
        <v>83459698</v>
      </c>
      <c r="L51" s="4">
        <f t="shared" si="31"/>
        <v>109423416</v>
      </c>
      <c r="M51" s="4">
        <f t="shared" si="32"/>
        <v>186663884</v>
      </c>
      <c r="N51" s="4">
        <f t="shared" si="33"/>
        <v>132925397</v>
      </c>
      <c r="O51" s="4">
        <f t="shared" si="34"/>
        <v>64703</v>
      </c>
      <c r="P51" s="4">
        <f t="shared" si="35"/>
        <v>-13608000</v>
      </c>
      <c r="Q51" s="4">
        <f t="shared" si="36"/>
        <v>3717000</v>
      </c>
      <c r="R51" s="4">
        <f t="shared" si="37"/>
        <v>21837000</v>
      </c>
      <c r="S51" s="4">
        <f t="shared" si="38"/>
        <v>5813000</v>
      </c>
      <c r="T51" s="4">
        <f t="shared" si="39"/>
        <v>20337000</v>
      </c>
      <c r="U51" s="4">
        <f t="shared" si="40"/>
        <v>49344000</v>
      </c>
      <c r="V51" s="4">
        <f t="shared" si="41"/>
        <v>8864000</v>
      </c>
      <c r="W51" s="4">
        <f t="shared" si="42"/>
        <v>1981000</v>
      </c>
      <c r="X51" s="4">
        <f t="shared" si="43"/>
        <v>4199000</v>
      </c>
      <c r="Y51" s="4">
        <f t="shared" si="44"/>
        <v>-488000</v>
      </c>
      <c r="Z51" s="4">
        <f t="shared" si="45"/>
        <v>-3945000</v>
      </c>
      <c r="AR51" s="3"/>
      <c r="AS51" s="3"/>
      <c r="AT51" s="3"/>
      <c r="AU51" s="3"/>
      <c r="AV51" s="3"/>
      <c r="AW51" s="3"/>
      <c r="AX51" s="16"/>
      <c r="AY51" s="16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</row>
    <row r="52" spans="1:85" x14ac:dyDescent="0.2">
      <c r="A52" s="4">
        <v>50000</v>
      </c>
      <c r="B52" s="4">
        <v>60000</v>
      </c>
      <c r="C52" s="4">
        <f t="shared" ref="C52:F52" si="48">C8</f>
        <v>4827344</v>
      </c>
      <c r="D52" s="4">
        <f t="shared" si="48"/>
        <v>24050524</v>
      </c>
      <c r="E52" s="4">
        <f t="shared" si="48"/>
        <v>10975849</v>
      </c>
      <c r="F52" s="4">
        <f t="shared" si="48"/>
        <v>6396702</v>
      </c>
      <c r="G52" s="4">
        <f t="shared" si="26"/>
        <v>27350378</v>
      </c>
      <c r="H52" s="4">
        <f t="shared" si="27"/>
        <v>27691537</v>
      </c>
      <c r="I52" s="4">
        <f t="shared" si="28"/>
        <v>43957251</v>
      </c>
      <c r="J52" s="4">
        <f t="shared" si="29"/>
        <v>97220913</v>
      </c>
      <c r="K52" s="4">
        <f t="shared" si="30"/>
        <v>69034222</v>
      </c>
      <c r="L52" s="4">
        <f t="shared" si="31"/>
        <v>86447029</v>
      </c>
      <c r="M52" s="4">
        <f t="shared" si="32"/>
        <v>155474079</v>
      </c>
      <c r="N52" s="4">
        <f t="shared" si="33"/>
        <v>108751462</v>
      </c>
      <c r="O52" s="4">
        <f t="shared" si="34"/>
        <v>-26980</v>
      </c>
      <c r="P52" s="4">
        <f t="shared" si="35"/>
        <v>-16511000</v>
      </c>
      <c r="Q52" s="4">
        <f t="shared" si="36"/>
        <v>4411000</v>
      </c>
      <c r="R52" s="4">
        <f t="shared" si="37"/>
        <v>16664000</v>
      </c>
      <c r="S52" s="4">
        <f t="shared" si="38"/>
        <v>4259000</v>
      </c>
      <c r="T52" s="4">
        <f t="shared" si="39"/>
        <v>16211000</v>
      </c>
      <c r="U52" s="4">
        <f t="shared" si="40"/>
        <v>36423000</v>
      </c>
      <c r="V52" s="4">
        <f t="shared" si="41"/>
        <v>10878000</v>
      </c>
      <c r="W52" s="4">
        <f t="shared" si="42"/>
        <v>2977000</v>
      </c>
      <c r="X52" s="4">
        <f t="shared" si="43"/>
        <v>3942000</v>
      </c>
      <c r="Y52" s="4">
        <f t="shared" si="44"/>
        <v>1685000</v>
      </c>
      <c r="Z52" s="4">
        <f t="shared" si="45"/>
        <v>-496000</v>
      </c>
      <c r="AR52" s="3"/>
      <c r="AS52" s="3"/>
      <c r="AT52" s="3"/>
      <c r="AU52" s="3"/>
      <c r="AV52" s="3"/>
      <c r="AW52" s="3"/>
      <c r="AX52" s="16"/>
      <c r="AY52" s="16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</row>
    <row r="53" spans="1:85" x14ac:dyDescent="0.2">
      <c r="A53" s="4">
        <v>60000</v>
      </c>
      <c r="B53" s="4">
        <v>70000</v>
      </c>
      <c r="C53" s="4">
        <f t="shared" ref="C53:F53" si="49">C9</f>
        <v>3663321</v>
      </c>
      <c r="D53" s="4">
        <f t="shared" si="49"/>
        <v>15222023</v>
      </c>
      <c r="E53" s="4">
        <f t="shared" si="49"/>
        <v>8418311</v>
      </c>
      <c r="F53" s="4">
        <f t="shared" si="49"/>
        <v>4580516</v>
      </c>
      <c r="G53" s="4">
        <f t="shared" si="26"/>
        <v>22102378</v>
      </c>
      <c r="H53" s="4">
        <f t="shared" si="27"/>
        <v>20635358</v>
      </c>
      <c r="I53" s="4">
        <f t="shared" si="28"/>
        <v>37014692</v>
      </c>
      <c r="J53" s="4">
        <f t="shared" si="29"/>
        <v>79627845</v>
      </c>
      <c r="K53" s="4">
        <f t="shared" si="30"/>
        <v>57105518</v>
      </c>
      <c r="L53" s="4">
        <f t="shared" si="31"/>
        <v>74428671</v>
      </c>
      <c r="M53" s="4">
        <f t="shared" si="32"/>
        <v>134078046</v>
      </c>
      <c r="N53" s="4">
        <f t="shared" si="33"/>
        <v>89721159</v>
      </c>
      <c r="O53" s="4">
        <f t="shared" si="34"/>
        <v>3202074</v>
      </c>
      <c r="P53" s="4">
        <f t="shared" si="35"/>
        <v>-8886000</v>
      </c>
      <c r="Q53" s="4">
        <f t="shared" si="36"/>
        <v>2452000</v>
      </c>
      <c r="R53" s="4">
        <f t="shared" si="37"/>
        <v>14299000</v>
      </c>
      <c r="S53" s="4">
        <f t="shared" si="38"/>
        <v>4316000</v>
      </c>
      <c r="T53" s="4">
        <f t="shared" si="39"/>
        <v>11643000</v>
      </c>
      <c r="U53" s="4">
        <f t="shared" si="40"/>
        <v>26325000</v>
      </c>
      <c r="V53" s="4">
        <f t="shared" si="41"/>
        <v>6735000</v>
      </c>
      <c r="W53" s="4">
        <f t="shared" si="42"/>
        <v>2294000</v>
      </c>
      <c r="X53" s="4">
        <f t="shared" si="43"/>
        <v>2869000</v>
      </c>
      <c r="Y53" s="4">
        <f t="shared" si="44"/>
        <v>2298000</v>
      </c>
      <c r="Z53" s="4">
        <f t="shared" si="45"/>
        <v>-95000</v>
      </c>
      <c r="AR53" s="3"/>
      <c r="AS53" s="3"/>
      <c r="AT53" s="3"/>
      <c r="AU53" s="3"/>
      <c r="AV53" s="3"/>
      <c r="AW53" s="3"/>
      <c r="AX53" s="16"/>
      <c r="AY53" s="16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</row>
    <row r="54" spans="1:85" x14ac:dyDescent="0.2">
      <c r="A54" s="4">
        <v>70000</v>
      </c>
      <c r="B54" s="4">
        <v>80000</v>
      </c>
      <c r="C54" s="4">
        <f t="shared" ref="C54:F54" si="50">C10</f>
        <v>2554892</v>
      </c>
      <c r="D54" s="4">
        <f t="shared" si="50"/>
        <v>11720768</v>
      </c>
      <c r="E54" s="4">
        <f t="shared" si="50"/>
        <v>5635986</v>
      </c>
      <c r="F54" s="4">
        <f t="shared" si="50"/>
        <v>2974520</v>
      </c>
      <c r="G54" s="4">
        <f t="shared" si="26"/>
        <v>16414337</v>
      </c>
      <c r="H54" s="4">
        <f t="shared" si="27"/>
        <v>15603159</v>
      </c>
      <c r="I54" s="4">
        <f t="shared" si="28"/>
        <v>28543726</v>
      </c>
      <c r="J54" s="4">
        <f t="shared" si="29"/>
        <v>66843343</v>
      </c>
      <c r="K54" s="4">
        <f t="shared" si="30"/>
        <v>47450897</v>
      </c>
      <c r="L54" s="4">
        <f t="shared" si="31"/>
        <v>63459596</v>
      </c>
      <c r="M54" s="4">
        <f t="shared" si="32"/>
        <v>114499891</v>
      </c>
      <c r="N54" s="4">
        <f t="shared" si="33"/>
        <v>80872190</v>
      </c>
      <c r="O54" s="4">
        <f t="shared" si="34"/>
        <v>2251851</v>
      </c>
      <c r="P54" s="4">
        <f t="shared" si="35"/>
        <v>-5669000</v>
      </c>
      <c r="Q54" s="4">
        <f t="shared" si="36"/>
        <v>1686000</v>
      </c>
      <c r="R54" s="4">
        <f t="shared" si="37"/>
        <v>9529000</v>
      </c>
      <c r="S54" s="4">
        <f t="shared" si="38"/>
        <v>2436000</v>
      </c>
      <c r="T54" s="4">
        <f t="shared" si="39"/>
        <v>9610000</v>
      </c>
      <c r="U54" s="4">
        <f t="shared" si="40"/>
        <v>19902000</v>
      </c>
      <c r="V54" s="4">
        <f t="shared" si="41"/>
        <v>5295000</v>
      </c>
      <c r="W54" s="4">
        <f t="shared" si="42"/>
        <v>3313000</v>
      </c>
      <c r="X54" s="4">
        <f t="shared" si="43"/>
        <v>3163000</v>
      </c>
      <c r="Y54" s="4">
        <f t="shared" si="44"/>
        <v>1507000</v>
      </c>
      <c r="Z54" s="4">
        <f t="shared" si="45"/>
        <v>3484000</v>
      </c>
      <c r="AR54" s="3"/>
      <c r="AS54" s="3"/>
      <c r="AT54" s="3"/>
      <c r="AU54" s="3"/>
      <c r="AV54" s="3"/>
      <c r="AW54" s="3"/>
      <c r="AX54" s="16"/>
      <c r="AY54" s="16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</row>
    <row r="55" spans="1:85" x14ac:dyDescent="0.2">
      <c r="A55" s="4">
        <v>80000</v>
      </c>
      <c r="B55" s="4">
        <v>90000</v>
      </c>
      <c r="C55" s="4">
        <f t="shared" ref="C55:F55" si="51">C11</f>
        <v>1650371</v>
      </c>
      <c r="D55" s="4">
        <f t="shared" si="51"/>
        <v>10428956</v>
      </c>
      <c r="E55" s="4">
        <f t="shared" si="51"/>
        <v>4012486</v>
      </c>
      <c r="F55" s="4">
        <f t="shared" si="51"/>
        <v>2175833</v>
      </c>
      <c r="G55" s="4">
        <f t="shared" si="26"/>
        <v>13880515</v>
      </c>
      <c r="H55" s="4">
        <f t="shared" si="27"/>
        <v>15566898</v>
      </c>
      <c r="I55" s="4">
        <f t="shared" si="28"/>
        <v>22756627</v>
      </c>
      <c r="J55" s="4">
        <f t="shared" si="29"/>
        <v>51994916</v>
      </c>
      <c r="K55" s="4">
        <f t="shared" si="30"/>
        <v>42778826</v>
      </c>
      <c r="L55" s="4">
        <f t="shared" si="31"/>
        <v>54043683</v>
      </c>
      <c r="M55" s="4">
        <f t="shared" si="32"/>
        <v>98478268</v>
      </c>
      <c r="N55" s="4">
        <f t="shared" si="33"/>
        <v>78743893</v>
      </c>
      <c r="O55" s="4">
        <f t="shared" si="34"/>
        <v>1828236</v>
      </c>
      <c r="P55" s="4">
        <f t="shared" si="35"/>
        <v>-6409000</v>
      </c>
      <c r="Q55" s="4">
        <f t="shared" si="36"/>
        <v>1777000</v>
      </c>
      <c r="R55" s="4">
        <f t="shared" si="37"/>
        <v>9538000</v>
      </c>
      <c r="S55" s="4">
        <f t="shared" si="38"/>
        <v>3045000</v>
      </c>
      <c r="T55" s="4">
        <f t="shared" si="39"/>
        <v>7438000</v>
      </c>
      <c r="U55" s="4">
        <f t="shared" si="40"/>
        <v>15706000</v>
      </c>
      <c r="V55" s="4">
        <f t="shared" si="41"/>
        <v>4305000</v>
      </c>
      <c r="W55" s="4">
        <f t="shared" si="42"/>
        <v>3115000</v>
      </c>
      <c r="X55" s="4">
        <f t="shared" si="43"/>
        <v>2306000</v>
      </c>
      <c r="Y55" s="4">
        <f t="shared" si="44"/>
        <v>2636000</v>
      </c>
      <c r="Z55" s="4">
        <f t="shared" si="45"/>
        <v>846000</v>
      </c>
      <c r="AR55" s="3"/>
      <c r="AS55" s="3"/>
      <c r="AT55" s="3"/>
      <c r="AU55" s="3"/>
      <c r="AV55" s="3"/>
      <c r="AW55" s="3"/>
      <c r="AX55" s="16"/>
      <c r="AY55" s="16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</row>
    <row r="56" spans="1:85" x14ac:dyDescent="0.2">
      <c r="A56" s="4">
        <v>90000</v>
      </c>
      <c r="B56" s="4">
        <v>100000</v>
      </c>
      <c r="C56" s="4">
        <f t="shared" ref="C56:F56" si="52">C12</f>
        <v>1205616</v>
      </c>
      <c r="D56" s="4">
        <f t="shared" si="52"/>
        <v>7451955</v>
      </c>
      <c r="E56" s="4">
        <f t="shared" si="52"/>
        <v>3308674</v>
      </c>
      <c r="F56" s="4">
        <f t="shared" si="52"/>
        <v>1561159</v>
      </c>
      <c r="G56" s="4">
        <f t="shared" si="26"/>
        <v>13994875</v>
      </c>
      <c r="H56" s="4">
        <f t="shared" si="27"/>
        <v>13292439</v>
      </c>
      <c r="I56" s="4">
        <f t="shared" si="28"/>
        <v>21954553</v>
      </c>
      <c r="J56" s="4">
        <f t="shared" si="29"/>
        <v>50332568</v>
      </c>
      <c r="K56" s="4">
        <f t="shared" si="30"/>
        <v>35028149</v>
      </c>
      <c r="L56" s="4">
        <f t="shared" si="31"/>
        <v>52301126</v>
      </c>
      <c r="M56" s="4">
        <f t="shared" si="32"/>
        <v>88758762</v>
      </c>
      <c r="N56" s="4">
        <f t="shared" si="33"/>
        <v>71297829</v>
      </c>
      <c r="O56" s="4">
        <f t="shared" si="34"/>
        <v>7083812</v>
      </c>
      <c r="P56" s="4">
        <f t="shared" si="35"/>
        <v>-9472000</v>
      </c>
      <c r="Q56" s="4">
        <f t="shared" si="36"/>
        <v>1653000</v>
      </c>
      <c r="R56" s="4">
        <f t="shared" si="37"/>
        <v>7327000</v>
      </c>
      <c r="S56" s="4">
        <f t="shared" si="38"/>
        <v>1596000</v>
      </c>
      <c r="T56" s="4">
        <f t="shared" si="39"/>
        <v>5704000</v>
      </c>
      <c r="U56" s="4">
        <f t="shared" si="40"/>
        <v>13487000</v>
      </c>
      <c r="V56" s="4">
        <f t="shared" si="41"/>
        <v>3105000</v>
      </c>
      <c r="W56" s="4">
        <f t="shared" si="42"/>
        <v>3082000</v>
      </c>
      <c r="X56" s="4">
        <f t="shared" si="43"/>
        <v>2047000</v>
      </c>
      <c r="Y56" s="4">
        <f t="shared" si="44"/>
        <v>1505000</v>
      </c>
      <c r="Z56" s="4">
        <f t="shared" si="45"/>
        <v>3010000</v>
      </c>
      <c r="AR56" s="3"/>
      <c r="AS56" s="3"/>
      <c r="AT56" s="3"/>
      <c r="AU56" s="3"/>
      <c r="AV56" s="3"/>
      <c r="AW56" s="3"/>
      <c r="AX56" s="16"/>
      <c r="AY56" s="16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</row>
    <row r="57" spans="1:85" x14ac:dyDescent="0.2">
      <c r="A57" s="4">
        <v>100000</v>
      </c>
      <c r="B57" s="4">
        <v>150000</v>
      </c>
      <c r="C57" s="4">
        <f t="shared" ref="C57:F57" si="53">C13</f>
        <v>6029048</v>
      </c>
      <c r="D57" s="4">
        <f t="shared" si="53"/>
        <v>25007755</v>
      </c>
      <c r="E57" s="4">
        <f t="shared" si="53"/>
        <v>8252161</v>
      </c>
      <c r="F57" s="4">
        <f t="shared" si="53"/>
        <v>3627370</v>
      </c>
      <c r="G57" s="4">
        <f t="shared" si="26"/>
        <v>37736501</v>
      </c>
      <c r="H57" s="4">
        <f t="shared" si="27"/>
        <v>42591344</v>
      </c>
      <c r="I57" s="4">
        <f t="shared" si="28"/>
        <v>68536655</v>
      </c>
      <c r="J57" s="4">
        <f t="shared" si="29"/>
        <v>173223569</v>
      </c>
      <c r="K57" s="4">
        <f t="shared" si="30"/>
        <v>129194509</v>
      </c>
      <c r="L57" s="4">
        <f t="shared" si="31"/>
        <v>174387227</v>
      </c>
      <c r="M57" s="4">
        <f t="shared" si="32"/>
        <v>334308131</v>
      </c>
      <c r="N57" s="4">
        <f t="shared" si="33"/>
        <v>262581564</v>
      </c>
      <c r="O57" s="4">
        <f t="shared" si="34"/>
        <v>25310644</v>
      </c>
      <c r="P57" s="4">
        <f t="shared" si="35"/>
        <v>-6233000</v>
      </c>
      <c r="Q57" s="4">
        <f t="shared" si="36"/>
        <v>6479000</v>
      </c>
      <c r="R57" s="4">
        <f t="shared" si="37"/>
        <v>26391000</v>
      </c>
      <c r="S57" s="4">
        <f t="shared" si="38"/>
        <v>4957000</v>
      </c>
      <c r="T57" s="4">
        <f t="shared" si="39"/>
        <v>15402000</v>
      </c>
      <c r="U57" s="4">
        <f t="shared" si="40"/>
        <v>41382000</v>
      </c>
      <c r="V57" s="4">
        <f t="shared" si="41"/>
        <v>12633000</v>
      </c>
      <c r="W57" s="4">
        <f t="shared" si="42"/>
        <v>12590000</v>
      </c>
      <c r="X57" s="4">
        <f t="shared" si="43"/>
        <v>8761000</v>
      </c>
      <c r="Y57" s="4">
        <f t="shared" si="44"/>
        <v>10767000</v>
      </c>
      <c r="Z57" s="4">
        <f t="shared" si="45"/>
        <v>12698000</v>
      </c>
      <c r="AR57" s="3"/>
      <c r="AS57" s="3"/>
      <c r="AT57" s="3"/>
      <c r="AU57" s="3"/>
      <c r="AV57" s="3"/>
      <c r="AW57" s="3"/>
      <c r="AX57" s="16"/>
      <c r="AY57" s="16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</row>
    <row r="58" spans="1:85" x14ac:dyDescent="0.2">
      <c r="A58" s="4">
        <v>150000</v>
      </c>
      <c r="B58" s="4">
        <f>A59</f>
        <v>200000</v>
      </c>
      <c r="C58" s="4">
        <f t="shared" ref="C58:F58" si="54">C14</f>
        <v>2301799</v>
      </c>
      <c r="D58" s="4">
        <f t="shared" si="54"/>
        <v>14149129</v>
      </c>
      <c r="E58" s="4">
        <f t="shared" si="54"/>
        <v>3091544</v>
      </c>
      <c r="F58" s="4">
        <f t="shared" si="54"/>
        <v>1755299</v>
      </c>
      <c r="G58" s="4">
        <f t="shared" si="26"/>
        <v>24515373</v>
      </c>
      <c r="H58" s="4">
        <f t="shared" si="27"/>
        <v>22047029</v>
      </c>
      <c r="I58" s="4">
        <f t="shared" si="28"/>
        <v>40761365</v>
      </c>
      <c r="J58" s="4">
        <f t="shared" si="29"/>
        <v>104263185</v>
      </c>
      <c r="K58" s="4">
        <f t="shared" si="30"/>
        <v>86520666</v>
      </c>
      <c r="L58" s="4">
        <f t="shared" si="31"/>
        <v>116944226</v>
      </c>
      <c r="M58" s="4">
        <f t="shared" si="32"/>
        <v>227111835</v>
      </c>
      <c r="N58" s="4">
        <f t="shared" si="33"/>
        <v>198480904</v>
      </c>
      <c r="O58" s="4">
        <f t="shared" si="34"/>
        <v>19311074</v>
      </c>
      <c r="P58" s="4">
        <f t="shared" si="35"/>
        <v>-2482000</v>
      </c>
      <c r="Q58" s="4">
        <f t="shared" si="36"/>
        <v>3299000</v>
      </c>
      <c r="R58" s="4">
        <f t="shared" si="37"/>
        <v>13647000</v>
      </c>
      <c r="S58" s="4">
        <f t="shared" si="38"/>
        <v>2998000</v>
      </c>
      <c r="T58" s="4">
        <f t="shared" si="39"/>
        <v>6817000</v>
      </c>
      <c r="U58" s="4">
        <f t="shared" si="40"/>
        <v>18542000</v>
      </c>
      <c r="V58" s="4">
        <f t="shared" si="41"/>
        <v>4286000</v>
      </c>
      <c r="W58" s="4">
        <f t="shared" si="42"/>
        <v>9235000</v>
      </c>
      <c r="X58" s="4">
        <f t="shared" si="43"/>
        <v>4946000</v>
      </c>
      <c r="Y58" s="4">
        <f t="shared" si="44"/>
        <v>6587000</v>
      </c>
      <c r="Z58" s="4">
        <f t="shared" si="45"/>
        <v>10990000</v>
      </c>
      <c r="AR58" s="3"/>
      <c r="AS58" s="3"/>
      <c r="AT58" s="3"/>
      <c r="AU58" s="3"/>
      <c r="AV58" s="3"/>
      <c r="AW58" s="3"/>
      <c r="AX58" s="16"/>
      <c r="AY58" s="16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</row>
    <row r="59" spans="1:85" x14ac:dyDescent="0.2">
      <c r="A59" s="4">
        <v>200000</v>
      </c>
      <c r="B59" s="4">
        <f t="shared" ref="B59:B65" si="55">A60</f>
        <v>250000</v>
      </c>
      <c r="C59" s="4">
        <f t="shared" ref="C59:F59" si="56">C15</f>
        <v>1368687</v>
      </c>
      <c r="D59" s="4">
        <f t="shared" si="56"/>
        <v>7017602</v>
      </c>
      <c r="E59" s="4">
        <f t="shared" si="56"/>
        <v>2328779</v>
      </c>
      <c r="F59" s="4">
        <f t="shared" si="56"/>
        <v>476067</v>
      </c>
      <c r="G59" s="4">
        <f t="shared" si="26"/>
        <v>17298107</v>
      </c>
      <c r="H59" s="4">
        <f t="shared" si="27"/>
        <v>17550476</v>
      </c>
      <c r="I59" s="4">
        <f t="shared" si="28"/>
        <v>29743093</v>
      </c>
      <c r="J59" s="4">
        <f t="shared" si="29"/>
        <v>77417791</v>
      </c>
      <c r="K59" s="4">
        <f t="shared" si="30"/>
        <v>62038523</v>
      </c>
      <c r="L59" s="4">
        <f t="shared" si="31"/>
        <v>90463863</v>
      </c>
      <c r="M59" s="4">
        <f t="shared" si="32"/>
        <v>169339247</v>
      </c>
      <c r="N59" s="4">
        <f t="shared" si="33"/>
        <v>154009008</v>
      </c>
      <c r="O59" s="4">
        <f t="shared" si="34"/>
        <v>20502333</v>
      </c>
      <c r="P59" s="4">
        <f t="shared" si="35"/>
        <v>-5193000</v>
      </c>
      <c r="Q59" s="4">
        <f t="shared" si="36"/>
        <v>2497000</v>
      </c>
      <c r="R59" s="4">
        <f t="shared" si="37"/>
        <v>9878000</v>
      </c>
      <c r="S59" s="4">
        <f t="shared" si="38"/>
        <v>3145000</v>
      </c>
      <c r="T59" s="4">
        <f t="shared" si="39"/>
        <v>3560000</v>
      </c>
      <c r="U59" s="4">
        <f t="shared" si="40"/>
        <v>12720000</v>
      </c>
      <c r="V59" s="4">
        <f t="shared" si="41"/>
        <v>2924000</v>
      </c>
      <c r="W59" s="4">
        <f t="shared" si="42"/>
        <v>6468000</v>
      </c>
      <c r="X59" s="4">
        <f t="shared" si="43"/>
        <v>2801000</v>
      </c>
      <c r="Y59" s="4">
        <f t="shared" si="44"/>
        <v>6666000</v>
      </c>
      <c r="Z59" s="4">
        <f t="shared" si="45"/>
        <v>12182000</v>
      </c>
      <c r="AR59" s="3"/>
      <c r="AS59" s="3"/>
      <c r="AT59" s="3"/>
      <c r="AU59" s="3"/>
      <c r="AV59" s="3"/>
      <c r="AW59" s="3"/>
      <c r="AX59" s="16"/>
      <c r="AY59" s="16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</row>
    <row r="60" spans="1:85" x14ac:dyDescent="0.2">
      <c r="A60" s="4">
        <v>250000</v>
      </c>
      <c r="B60" s="4">
        <f t="shared" si="55"/>
        <v>300000</v>
      </c>
      <c r="C60" s="4">
        <f t="shared" ref="C60:F60" si="57">C16</f>
        <v>1691720</v>
      </c>
      <c r="D60" s="4">
        <f t="shared" si="57"/>
        <v>4004019</v>
      </c>
      <c r="E60" s="4">
        <f t="shared" si="57"/>
        <v>503449</v>
      </c>
      <c r="F60" s="4">
        <f t="shared" si="57"/>
        <v>543628</v>
      </c>
      <c r="G60" s="4">
        <f t="shared" si="26"/>
        <v>14923521</v>
      </c>
      <c r="H60" s="4">
        <f t="shared" si="27"/>
        <v>15914248</v>
      </c>
      <c r="I60" s="4">
        <f t="shared" si="28"/>
        <v>20526264</v>
      </c>
      <c r="J60" s="4">
        <f t="shared" si="29"/>
        <v>62731470</v>
      </c>
      <c r="K60" s="4">
        <f t="shared" si="30"/>
        <v>44884607</v>
      </c>
      <c r="L60" s="4">
        <f t="shared" si="31"/>
        <v>65454093</v>
      </c>
      <c r="M60" s="4">
        <f t="shared" si="32"/>
        <v>127041351</v>
      </c>
      <c r="N60" s="4">
        <f t="shared" si="33"/>
        <v>122693978</v>
      </c>
      <c r="O60" s="4">
        <f t="shared" si="34"/>
        <v>13932190</v>
      </c>
      <c r="P60" s="4">
        <f t="shared" si="35"/>
        <v>500000</v>
      </c>
      <c r="Q60" s="4">
        <f t="shared" si="36"/>
        <v>2525000</v>
      </c>
      <c r="R60" s="4">
        <f t="shared" si="37"/>
        <v>8557000</v>
      </c>
      <c r="S60" s="4">
        <f t="shared" si="38"/>
        <v>1352000</v>
      </c>
      <c r="T60" s="4">
        <f t="shared" si="39"/>
        <v>4086000</v>
      </c>
      <c r="U60" s="4">
        <f t="shared" si="40"/>
        <v>8514000</v>
      </c>
      <c r="V60" s="4">
        <f t="shared" si="41"/>
        <v>6363000</v>
      </c>
      <c r="W60" s="4">
        <f t="shared" si="42"/>
        <v>6376000</v>
      </c>
      <c r="X60" s="4">
        <f t="shared" si="43"/>
        <v>1539000</v>
      </c>
      <c r="Y60" s="4">
        <f t="shared" si="44"/>
        <v>4165000</v>
      </c>
      <c r="Z60" s="4">
        <f t="shared" si="45"/>
        <v>7226000</v>
      </c>
      <c r="AR60" s="3"/>
      <c r="AS60" s="3"/>
      <c r="AT60" s="3"/>
      <c r="AU60" s="3"/>
      <c r="AV60" s="3"/>
      <c r="AW60" s="3"/>
      <c r="AX60" s="16"/>
      <c r="AY60" s="16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</row>
    <row r="61" spans="1:85" x14ac:dyDescent="0.2">
      <c r="A61" s="4">
        <v>300000</v>
      </c>
      <c r="B61" s="4">
        <f t="shared" si="55"/>
        <v>400000</v>
      </c>
      <c r="C61" s="4">
        <f t="shared" ref="C61:F61" si="58">C17</f>
        <v>991158</v>
      </c>
      <c r="D61" s="4">
        <f t="shared" si="58"/>
        <v>4952423</v>
      </c>
      <c r="E61" s="4">
        <f t="shared" si="58"/>
        <v>2345950</v>
      </c>
      <c r="F61" s="4">
        <f t="shared" si="58"/>
        <v>625499</v>
      </c>
      <c r="G61" s="4">
        <f t="shared" si="26"/>
        <v>17656473</v>
      </c>
      <c r="H61" s="4">
        <f t="shared" si="27"/>
        <v>19815762</v>
      </c>
      <c r="I61" s="4">
        <f t="shared" si="28"/>
        <v>34329272</v>
      </c>
      <c r="J61" s="4">
        <f t="shared" si="29"/>
        <v>89059415</v>
      </c>
      <c r="K61" s="4">
        <f t="shared" si="30"/>
        <v>74011588</v>
      </c>
      <c r="L61" s="4">
        <f t="shared" si="31"/>
        <v>105603422</v>
      </c>
      <c r="M61" s="4">
        <f t="shared" si="32"/>
        <v>197614519</v>
      </c>
      <c r="N61" s="4">
        <f t="shared" si="33"/>
        <v>175882411</v>
      </c>
      <c r="O61" s="4">
        <f t="shared" si="34"/>
        <v>29300810</v>
      </c>
      <c r="P61" s="4">
        <f t="shared" si="35"/>
        <v>5390000</v>
      </c>
      <c r="Q61" s="4">
        <f t="shared" si="36"/>
        <v>3475000</v>
      </c>
      <c r="R61" s="4">
        <f t="shared" si="37"/>
        <v>9299000</v>
      </c>
      <c r="S61" s="4">
        <f t="shared" si="38"/>
        <v>1926000</v>
      </c>
      <c r="T61" s="4">
        <f t="shared" si="39"/>
        <v>5043000</v>
      </c>
      <c r="U61" s="4">
        <f t="shared" si="40"/>
        <v>8153000</v>
      </c>
      <c r="V61" s="4">
        <f t="shared" si="41"/>
        <v>7350000</v>
      </c>
      <c r="W61" s="4">
        <f t="shared" si="42"/>
        <v>12271000</v>
      </c>
      <c r="X61" s="4">
        <f t="shared" si="43"/>
        <v>6401000</v>
      </c>
      <c r="Y61" s="4">
        <f t="shared" si="44"/>
        <v>5514000</v>
      </c>
      <c r="Z61" s="4">
        <f t="shared" si="45"/>
        <v>12249000</v>
      </c>
      <c r="AR61" s="3"/>
      <c r="AS61" s="3"/>
      <c r="AT61" s="3"/>
      <c r="AU61" s="3"/>
      <c r="AV61" s="3"/>
      <c r="AW61" s="3"/>
      <c r="AX61" s="16"/>
      <c r="AY61" s="16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</row>
    <row r="62" spans="1:85" x14ac:dyDescent="0.2">
      <c r="A62" s="4">
        <v>400000</v>
      </c>
      <c r="B62" s="4">
        <f t="shared" si="55"/>
        <v>500000</v>
      </c>
      <c r="C62" s="4">
        <f t="shared" ref="C62:F62" si="59">C18</f>
        <v>717030</v>
      </c>
      <c r="D62" s="4">
        <f t="shared" si="59"/>
        <v>3902448</v>
      </c>
      <c r="E62" s="4">
        <f t="shared" si="59"/>
        <v>454031</v>
      </c>
      <c r="F62" s="4">
        <f t="shared" si="59"/>
        <v>973330</v>
      </c>
      <c r="G62" s="4">
        <f t="shared" si="26"/>
        <v>11759951</v>
      </c>
      <c r="H62" s="4">
        <f t="shared" si="27"/>
        <v>16202300</v>
      </c>
      <c r="I62" s="4">
        <f t="shared" si="28"/>
        <v>18544402</v>
      </c>
      <c r="J62" s="4">
        <f t="shared" si="29"/>
        <v>74083474</v>
      </c>
      <c r="K62" s="4">
        <f t="shared" si="30"/>
        <v>61063570</v>
      </c>
      <c r="L62" s="4">
        <f t="shared" si="31"/>
        <v>69210868</v>
      </c>
      <c r="M62" s="4">
        <f t="shared" si="32"/>
        <v>125477694</v>
      </c>
      <c r="N62" s="4">
        <f t="shared" si="33"/>
        <v>142126240</v>
      </c>
      <c r="O62" s="4">
        <f t="shared" si="34"/>
        <v>16536782</v>
      </c>
      <c r="P62" s="4">
        <f t="shared" si="35"/>
        <v>3428000</v>
      </c>
      <c r="Q62" s="4">
        <f t="shared" si="36"/>
        <v>1696000</v>
      </c>
      <c r="R62" s="4">
        <f t="shared" si="37"/>
        <v>7628000</v>
      </c>
      <c r="S62" s="4">
        <f t="shared" si="38"/>
        <v>1468000</v>
      </c>
      <c r="T62" s="4">
        <f t="shared" si="39"/>
        <v>4040000</v>
      </c>
      <c r="U62" s="4">
        <f t="shared" si="40"/>
        <v>5555000</v>
      </c>
      <c r="V62" s="4">
        <f t="shared" si="41"/>
        <v>3643000</v>
      </c>
      <c r="W62" s="4">
        <f t="shared" si="42"/>
        <v>8951000</v>
      </c>
      <c r="X62" s="4">
        <f t="shared" si="43"/>
        <v>4025000</v>
      </c>
      <c r="Y62" s="4">
        <f t="shared" si="44"/>
        <v>5549000</v>
      </c>
      <c r="Z62" s="4">
        <f t="shared" si="45"/>
        <v>12941000</v>
      </c>
      <c r="AR62" s="3"/>
      <c r="AS62" s="3"/>
      <c r="AT62" s="3"/>
      <c r="AU62" s="3"/>
      <c r="AV62" s="3"/>
      <c r="AW62" s="3"/>
      <c r="AX62" s="16"/>
      <c r="AY62" s="16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</row>
    <row r="63" spans="1:85" x14ac:dyDescent="0.2">
      <c r="A63" s="4">
        <v>500000</v>
      </c>
      <c r="B63" s="4">
        <f t="shared" si="55"/>
        <v>750000</v>
      </c>
      <c r="C63" s="4">
        <f t="shared" ref="C63:F63" si="60">C19</f>
        <v>3589353</v>
      </c>
      <c r="D63" s="4">
        <f t="shared" si="60"/>
        <v>4659221</v>
      </c>
      <c r="E63" s="4">
        <f t="shared" si="60"/>
        <v>1408630</v>
      </c>
      <c r="F63" s="4">
        <f t="shared" si="60"/>
        <v>184514</v>
      </c>
      <c r="G63" s="4">
        <f t="shared" si="26"/>
        <v>23573103</v>
      </c>
      <c r="H63" s="4">
        <f t="shared" si="27"/>
        <v>22090213</v>
      </c>
      <c r="I63" s="4">
        <f t="shared" si="28"/>
        <v>42989442</v>
      </c>
      <c r="J63" s="4">
        <f t="shared" si="29"/>
        <v>102226912</v>
      </c>
      <c r="K63" s="4">
        <f t="shared" si="30"/>
        <v>75734733</v>
      </c>
      <c r="L63" s="4">
        <f t="shared" si="31"/>
        <v>106387703</v>
      </c>
      <c r="M63" s="4">
        <f t="shared" si="32"/>
        <v>220261418</v>
      </c>
      <c r="N63" s="4">
        <f t="shared" si="33"/>
        <v>225555150</v>
      </c>
      <c r="O63" s="4">
        <f t="shared" si="34"/>
        <v>27558592</v>
      </c>
      <c r="P63" s="4">
        <f t="shared" si="35"/>
        <v>283000</v>
      </c>
      <c r="Q63" s="4">
        <f t="shared" si="36"/>
        <v>5573000</v>
      </c>
      <c r="R63" s="4">
        <f t="shared" si="37"/>
        <v>8692000</v>
      </c>
      <c r="S63" s="4">
        <f t="shared" si="38"/>
        <v>1498000</v>
      </c>
      <c r="T63" s="4">
        <f t="shared" si="39"/>
        <v>7596000</v>
      </c>
      <c r="U63" s="4">
        <f t="shared" si="40"/>
        <v>10637000</v>
      </c>
      <c r="V63" s="4">
        <f t="shared" si="41"/>
        <v>2048000</v>
      </c>
      <c r="W63" s="4">
        <f t="shared" si="42"/>
        <v>15504000</v>
      </c>
      <c r="X63" s="4">
        <f t="shared" si="43"/>
        <v>6937000</v>
      </c>
      <c r="Y63" s="4">
        <f t="shared" si="44"/>
        <v>13224000</v>
      </c>
      <c r="Z63" s="4">
        <f t="shared" si="45"/>
        <v>13406000</v>
      </c>
      <c r="AR63" s="3"/>
      <c r="AS63" s="3"/>
      <c r="AT63" s="3"/>
      <c r="AU63" s="3"/>
      <c r="AV63" s="3"/>
      <c r="AW63" s="3"/>
      <c r="AX63" s="16"/>
      <c r="AY63" s="16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</row>
    <row r="64" spans="1:85" x14ac:dyDescent="0.2">
      <c r="A64" s="4">
        <v>750000</v>
      </c>
      <c r="B64" s="4">
        <f t="shared" si="55"/>
        <v>1000000</v>
      </c>
      <c r="C64" s="4">
        <f t="shared" ref="C64:F64" si="61">C20</f>
        <v>362796</v>
      </c>
      <c r="D64" s="4">
        <f t="shared" si="61"/>
        <v>3732302</v>
      </c>
      <c r="E64" s="4">
        <f t="shared" si="61"/>
        <v>177703</v>
      </c>
      <c r="F64" s="4">
        <f t="shared" si="61"/>
        <v>284745</v>
      </c>
      <c r="G64" s="4">
        <f t="shared" si="26"/>
        <v>13633809</v>
      </c>
      <c r="H64" s="4">
        <f t="shared" si="27"/>
        <v>8685282</v>
      </c>
      <c r="I64" s="4">
        <f t="shared" si="28"/>
        <v>14562592</v>
      </c>
      <c r="J64" s="4">
        <f t="shared" si="29"/>
        <v>65028348</v>
      </c>
      <c r="K64" s="4">
        <f t="shared" si="30"/>
        <v>55857238</v>
      </c>
      <c r="L64" s="4">
        <f t="shared" si="31"/>
        <v>68504829</v>
      </c>
      <c r="M64" s="4">
        <f t="shared" si="32"/>
        <v>153695068</v>
      </c>
      <c r="N64" s="4">
        <f t="shared" si="33"/>
        <v>150362285</v>
      </c>
      <c r="O64" s="4">
        <f t="shared" si="34"/>
        <v>20615215</v>
      </c>
      <c r="P64" s="4">
        <f t="shared" si="35"/>
        <v>9862000</v>
      </c>
      <c r="Q64" s="4">
        <f t="shared" si="36"/>
        <v>4314000</v>
      </c>
      <c r="R64" s="4">
        <f t="shared" si="37"/>
        <v>8369000</v>
      </c>
      <c r="S64" s="4">
        <f t="shared" si="38"/>
        <v>1785000</v>
      </c>
      <c r="T64" s="4">
        <f t="shared" si="39"/>
        <v>5088000</v>
      </c>
      <c r="U64" s="4">
        <f t="shared" si="40"/>
        <v>6856000</v>
      </c>
      <c r="V64" s="4">
        <f t="shared" si="41"/>
        <v>895000</v>
      </c>
      <c r="W64" s="4">
        <f t="shared" si="42"/>
        <v>13906000</v>
      </c>
      <c r="X64" s="4">
        <f t="shared" si="43"/>
        <v>2420000</v>
      </c>
      <c r="Y64" s="4">
        <f t="shared" si="44"/>
        <v>4837000</v>
      </c>
      <c r="Z64" s="4">
        <f t="shared" si="45"/>
        <v>11764000</v>
      </c>
      <c r="AR64" s="3"/>
      <c r="AS64" s="3"/>
      <c r="AT64" s="3"/>
      <c r="AU64" s="3"/>
      <c r="AV64" s="3"/>
      <c r="AW64" s="3"/>
      <c r="AX64" s="16"/>
      <c r="AY64" s="16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</row>
    <row r="65" spans="1:85" x14ac:dyDescent="0.2">
      <c r="A65" s="4">
        <v>1000000</v>
      </c>
      <c r="B65" s="4">
        <f t="shared" si="55"/>
        <v>1500000</v>
      </c>
      <c r="C65" s="4">
        <f t="shared" ref="C65:F65" si="62">C21</f>
        <v>420955</v>
      </c>
      <c r="D65" s="4">
        <f t="shared" si="62"/>
        <v>5937543</v>
      </c>
      <c r="E65" s="4">
        <f t="shared" si="62"/>
        <v>652147</v>
      </c>
      <c r="F65" s="4">
        <f t="shared" si="62"/>
        <v>65468</v>
      </c>
      <c r="G65" s="4">
        <f t="shared" si="26"/>
        <v>16929228</v>
      </c>
      <c r="H65" s="4">
        <f t="shared" si="27"/>
        <v>26901581</v>
      </c>
      <c r="I65" s="4">
        <f t="shared" si="28"/>
        <v>19184503</v>
      </c>
      <c r="J65" s="4">
        <f t="shared" si="29"/>
        <v>79292241</v>
      </c>
      <c r="K65" s="4">
        <f t="shared" si="30"/>
        <v>86579635</v>
      </c>
      <c r="L65" s="4">
        <f t="shared" si="31"/>
        <v>80621552</v>
      </c>
      <c r="M65" s="4">
        <f t="shared" si="32"/>
        <v>190705543</v>
      </c>
      <c r="N65" s="4">
        <f t="shared" si="33"/>
        <v>179485116</v>
      </c>
      <c r="O65" s="4">
        <f t="shared" si="34"/>
        <v>33087443</v>
      </c>
      <c r="P65" s="4">
        <f t="shared" si="35"/>
        <v>12641000</v>
      </c>
      <c r="Q65" s="4">
        <f t="shared" si="36"/>
        <v>-489000</v>
      </c>
      <c r="R65" s="4">
        <f t="shared" si="37"/>
        <v>15605000</v>
      </c>
      <c r="S65" s="4">
        <f t="shared" si="38"/>
        <v>417000</v>
      </c>
      <c r="T65" s="4">
        <f t="shared" si="39"/>
        <v>5890000</v>
      </c>
      <c r="U65" s="4">
        <f t="shared" si="40"/>
        <v>693000</v>
      </c>
      <c r="V65" s="4">
        <f t="shared" si="41"/>
        <v>619000</v>
      </c>
      <c r="W65" s="4">
        <f t="shared" si="42"/>
        <v>20960000</v>
      </c>
      <c r="X65" s="4">
        <f t="shared" si="43"/>
        <v>2729000</v>
      </c>
      <c r="Y65" s="4">
        <f t="shared" si="44"/>
        <v>9050000</v>
      </c>
      <c r="Z65" s="4">
        <f t="shared" si="45"/>
        <v>11607000</v>
      </c>
      <c r="AR65" s="3"/>
      <c r="AS65" s="3"/>
      <c r="AT65" s="3"/>
      <c r="AU65" s="3"/>
      <c r="AV65" s="3"/>
      <c r="AW65" s="3"/>
      <c r="AX65" s="16"/>
      <c r="AY65" s="16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</row>
    <row r="66" spans="1:85" x14ac:dyDescent="0.2">
      <c r="A66" s="4">
        <v>1500000</v>
      </c>
      <c r="B66" s="6">
        <v>99999999</v>
      </c>
      <c r="C66" s="4">
        <f t="shared" ref="C66:F66" si="63">C22</f>
        <v>1937479</v>
      </c>
      <c r="D66" s="4">
        <f t="shared" si="63"/>
        <v>31960542</v>
      </c>
      <c r="E66" s="4">
        <f t="shared" si="63"/>
        <v>3905099</v>
      </c>
      <c r="F66" s="4">
        <f t="shared" si="63"/>
        <v>291615</v>
      </c>
      <c r="G66" s="4">
        <f t="shared" si="26"/>
        <v>42087336</v>
      </c>
      <c r="H66" s="4">
        <f t="shared" si="27"/>
        <v>45935740</v>
      </c>
      <c r="I66" s="4">
        <f t="shared" si="28"/>
        <v>34427893</v>
      </c>
      <c r="J66" s="4">
        <f t="shared" si="29"/>
        <v>184666500</v>
      </c>
      <c r="K66" s="4">
        <f t="shared" si="30"/>
        <v>196433623</v>
      </c>
      <c r="L66" s="4">
        <f t="shared" si="31"/>
        <v>254820348</v>
      </c>
      <c r="M66" s="4">
        <f t="shared" si="32"/>
        <v>530784831</v>
      </c>
      <c r="N66" s="4">
        <f t="shared" si="33"/>
        <v>627035227</v>
      </c>
      <c r="O66" s="4">
        <f t="shared" si="34"/>
        <v>99671987</v>
      </c>
      <c r="P66" s="4">
        <f t="shared" si="35"/>
        <v>18145000</v>
      </c>
      <c r="Q66" s="4">
        <f t="shared" si="36"/>
        <v>-482000</v>
      </c>
      <c r="R66" s="4">
        <f t="shared" si="37"/>
        <v>26263000</v>
      </c>
      <c r="S66" s="4">
        <f t="shared" si="38"/>
        <v>2054000</v>
      </c>
      <c r="T66" s="4">
        <f t="shared" si="39"/>
        <v>2893000</v>
      </c>
      <c r="U66" s="4">
        <f t="shared" si="40"/>
        <v>16328000</v>
      </c>
      <c r="V66" s="4">
        <f t="shared" si="41"/>
        <v>6092000</v>
      </c>
      <c r="W66" s="4">
        <f t="shared" si="42"/>
        <v>49421000</v>
      </c>
      <c r="X66" s="4">
        <f t="shared" si="43"/>
        <v>9038000</v>
      </c>
      <c r="Y66" s="4">
        <f t="shared" si="44"/>
        <v>3770000</v>
      </c>
      <c r="Z66" s="4">
        <f t="shared" si="45"/>
        <v>21861000</v>
      </c>
      <c r="AR66" s="3"/>
      <c r="AS66" s="3"/>
      <c r="AT66" s="3"/>
      <c r="AU66" s="3"/>
      <c r="AV66" s="3"/>
      <c r="AW66" s="3"/>
      <c r="AX66" s="16"/>
      <c r="AY66" s="16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</row>
    <row r="67" spans="1:85" x14ac:dyDescent="0.2">
      <c r="A67" s="4"/>
      <c r="B67" s="6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R67" s="3"/>
      <c r="AS67" s="3"/>
      <c r="AT67" s="3"/>
      <c r="AU67" s="3"/>
      <c r="AV67" s="3"/>
      <c r="AW67" s="3"/>
      <c r="AX67" s="16"/>
      <c r="AY67" s="16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</row>
    <row r="68" spans="1:85" x14ac:dyDescent="0.2">
      <c r="A68" s="3" t="s">
        <v>116</v>
      </c>
      <c r="B68" s="3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R68" s="3"/>
      <c r="AS68" s="3"/>
      <c r="AT68" s="3"/>
      <c r="AU68" s="3"/>
      <c r="AV68" s="3"/>
      <c r="AW68" s="3"/>
      <c r="AX68" s="16"/>
      <c r="AY68" s="16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</row>
    <row r="69" spans="1:85" x14ac:dyDescent="0.2">
      <c r="A69" s="4">
        <v>20000</v>
      </c>
      <c r="B69" s="4">
        <v>25000</v>
      </c>
      <c r="I69" s="3">
        <f>P25</f>
        <v>66065428</v>
      </c>
      <c r="K69" s="3">
        <f>W25</f>
        <v>100545057</v>
      </c>
      <c r="AR69" s="3"/>
      <c r="AS69" s="3"/>
      <c r="AT69" s="3"/>
      <c r="AU69" s="3"/>
      <c r="AV69" s="3"/>
      <c r="AW69" s="3"/>
      <c r="AX69" s="16"/>
      <c r="AY69" s="16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</row>
    <row r="70" spans="1:85" x14ac:dyDescent="0.2">
      <c r="A70" s="4">
        <v>25000</v>
      </c>
      <c r="B70" s="4">
        <v>30000</v>
      </c>
      <c r="C70"/>
      <c r="D70"/>
      <c r="E70"/>
      <c r="F70"/>
      <c r="G70"/>
      <c r="H70"/>
      <c r="I70" s="3">
        <f t="shared" ref="I70:I87" si="64">P26</f>
        <v>57340516</v>
      </c>
      <c r="K70" s="3">
        <f t="shared" ref="K70:K87" si="65">W26</f>
        <v>82439042</v>
      </c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R70" s="3"/>
      <c r="AS70" s="3"/>
      <c r="AT70" s="3"/>
      <c r="AU70" s="3"/>
      <c r="AV70" s="16"/>
      <c r="AW70" s="16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</row>
    <row r="71" spans="1:85" x14ac:dyDescent="0.2">
      <c r="A71" s="4">
        <v>30000</v>
      </c>
      <c r="B71" s="4">
        <v>40000</v>
      </c>
      <c r="C71"/>
      <c r="D71"/>
      <c r="E71"/>
      <c r="F71"/>
      <c r="G71"/>
      <c r="H71"/>
      <c r="I71" s="3">
        <f t="shared" si="64"/>
        <v>87750843</v>
      </c>
      <c r="K71" s="3">
        <f t="shared" si="65"/>
        <v>123523552</v>
      </c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R71" s="3"/>
      <c r="AS71" s="3"/>
      <c r="AT71" s="3"/>
      <c r="AU71" s="3"/>
      <c r="AV71" s="16"/>
      <c r="AW71" s="16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</row>
    <row r="72" spans="1:85" x14ac:dyDescent="0.2">
      <c r="A72" s="4">
        <v>40000</v>
      </c>
      <c r="B72" s="4">
        <v>50000</v>
      </c>
      <c r="C72"/>
      <c r="D72"/>
      <c r="E72"/>
      <c r="F72"/>
      <c r="G72"/>
      <c r="H72"/>
      <c r="I72" s="3">
        <f t="shared" si="64"/>
        <v>63535743</v>
      </c>
      <c r="K72" s="3">
        <f t="shared" si="65"/>
        <v>88558059</v>
      </c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R72" s="3"/>
      <c r="AS72" s="3"/>
      <c r="AT72" s="3"/>
      <c r="AU72" s="3"/>
      <c r="AV72" s="16"/>
      <c r="AW72" s="16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</row>
    <row r="73" spans="1:85" x14ac:dyDescent="0.2">
      <c r="A73" s="4">
        <v>50000</v>
      </c>
      <c r="B73" s="4">
        <v>60000</v>
      </c>
      <c r="C73"/>
      <c r="D73"/>
      <c r="E73"/>
      <c r="F73"/>
      <c r="G73"/>
      <c r="H73"/>
      <c r="I73" s="3">
        <f t="shared" si="64"/>
        <v>49420795</v>
      </c>
      <c r="K73" s="3">
        <f t="shared" si="65"/>
        <v>72726457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R73" s="3"/>
      <c r="AS73" s="3"/>
      <c r="AT73" s="3"/>
      <c r="AU73" s="3"/>
      <c r="AV73" s="16"/>
      <c r="AW73" s="16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</row>
    <row r="74" spans="1:85" x14ac:dyDescent="0.2">
      <c r="A74" s="4">
        <v>60000</v>
      </c>
      <c r="B74" s="4">
        <v>70000</v>
      </c>
      <c r="C74"/>
      <c r="D74"/>
      <c r="E74"/>
      <c r="F74"/>
      <c r="G74"/>
      <c r="H74"/>
      <c r="I74" s="3">
        <f t="shared" si="64"/>
        <v>42732796</v>
      </c>
      <c r="K74" s="3">
        <f t="shared" si="65"/>
        <v>60367809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R74" s="3"/>
      <c r="AS74" s="3"/>
      <c r="AT74" s="3"/>
      <c r="AU74" s="3"/>
      <c r="AV74" s="16"/>
      <c r="AW74" s="16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</row>
    <row r="75" spans="1:85" x14ac:dyDescent="0.2">
      <c r="A75" s="4">
        <v>70000</v>
      </c>
      <c r="B75" s="4">
        <v>80000</v>
      </c>
      <c r="C75"/>
      <c r="D75"/>
      <c r="E75"/>
      <c r="F75"/>
      <c r="G75"/>
      <c r="H75"/>
      <c r="I75" s="3">
        <f t="shared" si="64"/>
        <v>33029062</v>
      </c>
      <c r="K75" s="3">
        <f t="shared" si="65"/>
        <v>49600709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R75" s="3"/>
      <c r="AS75" s="3"/>
      <c r="AT75" s="3"/>
      <c r="AU75" s="3"/>
      <c r="AV75" s="16"/>
      <c r="AW75" s="16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</row>
    <row r="76" spans="1:85" x14ac:dyDescent="0.2">
      <c r="A76" s="4">
        <v>80000</v>
      </c>
      <c r="B76" s="4">
        <v>90000</v>
      </c>
      <c r="C76"/>
      <c r="D76"/>
      <c r="E76"/>
      <c r="F76"/>
      <c r="G76"/>
      <c r="H76"/>
      <c r="I76" s="3">
        <f t="shared" si="64"/>
        <v>27151219</v>
      </c>
      <c r="K76" s="3">
        <f t="shared" si="65"/>
        <v>44113908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R76" s="3"/>
      <c r="AS76" s="3"/>
      <c r="AT76" s="3"/>
      <c r="AU76" s="3"/>
      <c r="AV76" s="16"/>
      <c r="AW76" s="16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</row>
    <row r="77" spans="1:85" x14ac:dyDescent="0.2">
      <c r="A77" s="4">
        <v>90000</v>
      </c>
      <c r="B77" s="4">
        <v>100000</v>
      </c>
      <c r="C77"/>
      <c r="D77"/>
      <c r="E77"/>
      <c r="F77"/>
      <c r="G77"/>
      <c r="H77"/>
      <c r="I77" s="3">
        <f t="shared" si="64"/>
        <v>26041409</v>
      </c>
      <c r="K77" s="3">
        <f t="shared" si="65"/>
        <v>36257190</v>
      </c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R77" s="3"/>
      <c r="AS77" s="3"/>
      <c r="AT77" s="3"/>
      <c r="AU77" s="3"/>
      <c r="AV77" s="16"/>
      <c r="AW77" s="16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</row>
    <row r="78" spans="1:85" x14ac:dyDescent="0.2">
      <c r="A78" s="4">
        <v>100000</v>
      </c>
      <c r="B78" s="4">
        <v>150000</v>
      </c>
      <c r="C78"/>
      <c r="D78"/>
      <c r="E78"/>
      <c r="F78"/>
      <c r="G78"/>
      <c r="H78"/>
      <c r="I78" s="3">
        <f t="shared" si="64"/>
        <v>79320223</v>
      </c>
      <c r="K78" s="3">
        <f t="shared" si="65"/>
        <v>139625641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R78" s="3"/>
      <c r="AS78" s="3"/>
      <c r="AT78" s="3"/>
      <c r="AU78" s="3"/>
      <c r="AV78" s="16"/>
      <c r="AW78" s="16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</row>
    <row r="79" spans="1:85" x14ac:dyDescent="0.2">
      <c r="A79" s="4">
        <v>150000</v>
      </c>
      <c r="B79" s="4">
        <f t="shared" ref="B79:B86" si="66">A80</f>
        <v>200000</v>
      </c>
      <c r="C79"/>
      <c r="D79"/>
      <c r="E79"/>
      <c r="F79"/>
      <c r="G79"/>
      <c r="H79"/>
      <c r="I79" s="3">
        <f t="shared" si="64"/>
        <v>45336501</v>
      </c>
      <c r="K79" s="3">
        <f t="shared" si="65"/>
        <v>92276277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R79" s="3"/>
      <c r="AS79" s="3"/>
      <c r="AT79" s="3"/>
      <c r="AU79" s="3"/>
      <c r="AV79" s="16"/>
      <c r="AW79" s="16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</row>
    <row r="80" spans="1:85" x14ac:dyDescent="0.2">
      <c r="A80" s="4">
        <v>200000</v>
      </c>
      <c r="B80" s="4">
        <f t="shared" si="66"/>
        <v>250000</v>
      </c>
      <c r="C80"/>
      <c r="D80"/>
      <c r="E80"/>
      <c r="F80"/>
      <c r="G80"/>
      <c r="H80"/>
      <c r="I80" s="3">
        <f t="shared" si="64"/>
        <v>31185597</v>
      </c>
      <c r="K80" s="3">
        <f t="shared" si="65"/>
        <v>65495958</v>
      </c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R80" s="3"/>
      <c r="AS80" s="3"/>
      <c r="AT80" s="3"/>
      <c r="AU80" s="3"/>
      <c r="AV80" s="16"/>
      <c r="AW80" s="16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</row>
    <row r="81" spans="1:85" x14ac:dyDescent="0.2">
      <c r="A81" s="4">
        <v>250000</v>
      </c>
      <c r="B81" s="4">
        <f t="shared" si="66"/>
        <v>300000</v>
      </c>
      <c r="C81"/>
      <c r="D81"/>
      <c r="E81"/>
      <c r="F81"/>
      <c r="G81"/>
      <c r="H81"/>
      <c r="I81" s="3">
        <f t="shared" si="64"/>
        <v>21260488</v>
      </c>
      <c r="K81" s="3">
        <f t="shared" si="65"/>
        <v>46306958</v>
      </c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R81" s="3"/>
      <c r="AS81" s="3"/>
      <c r="AT81" s="3"/>
      <c r="AU81" s="3"/>
      <c r="AV81" s="16"/>
      <c r="AW81" s="16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</row>
    <row r="82" spans="1:85" x14ac:dyDescent="0.2">
      <c r="A82" s="4">
        <v>300000</v>
      </c>
      <c r="B82" s="4">
        <f t="shared" si="66"/>
        <v>400000</v>
      </c>
      <c r="C82"/>
      <c r="D82"/>
      <c r="E82"/>
      <c r="F82"/>
      <c r="G82"/>
      <c r="H82"/>
      <c r="I82" s="3">
        <f t="shared" si="64"/>
        <v>38791480</v>
      </c>
      <c r="K82" s="3">
        <f t="shared" si="65"/>
        <v>78420120</v>
      </c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R82" s="3"/>
      <c r="AS82" s="3"/>
      <c r="AT82" s="3"/>
      <c r="AU82" s="3"/>
      <c r="AV82" s="16"/>
      <c r="AW82" s="16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</row>
    <row r="83" spans="1:85" x14ac:dyDescent="0.2">
      <c r="A83" s="4">
        <v>400000</v>
      </c>
      <c r="B83" s="4">
        <f t="shared" si="66"/>
        <v>500000</v>
      </c>
      <c r="C83"/>
      <c r="D83"/>
      <c r="E83"/>
      <c r="F83"/>
      <c r="G83"/>
      <c r="H83"/>
      <c r="I83" s="3">
        <f t="shared" si="64"/>
        <v>19439706</v>
      </c>
      <c r="K83" s="3">
        <f t="shared" si="65"/>
        <v>65076692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R83" s="3"/>
      <c r="AS83" s="3"/>
      <c r="AT83" s="3"/>
      <c r="AU83" s="3"/>
      <c r="AV83" s="16"/>
      <c r="AW83" s="16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</row>
    <row r="84" spans="1:85" x14ac:dyDescent="0.2">
      <c r="A84" s="4">
        <v>500000</v>
      </c>
      <c r="B84" s="4">
        <f t="shared" si="66"/>
        <v>750000</v>
      </c>
      <c r="C84"/>
      <c r="D84"/>
      <c r="E84"/>
      <c r="F84"/>
      <c r="G84"/>
      <c r="H84"/>
      <c r="I84" s="3">
        <f t="shared" si="64"/>
        <v>47293514</v>
      </c>
      <c r="K84" s="3">
        <f t="shared" si="65"/>
        <v>77726636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R84" s="3"/>
      <c r="AS84" s="3"/>
      <c r="AT84" s="3"/>
      <c r="AU84" s="3"/>
      <c r="AV84" s="16"/>
      <c r="AW84" s="16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</row>
    <row r="85" spans="1:85" x14ac:dyDescent="0.2">
      <c r="A85" s="4">
        <v>750000</v>
      </c>
      <c r="B85" s="4">
        <f t="shared" si="66"/>
        <v>1000000</v>
      </c>
      <c r="C85"/>
      <c r="D85" s="11"/>
      <c r="E85"/>
      <c r="F85"/>
      <c r="G85"/>
      <c r="H85"/>
      <c r="I85" s="3">
        <f t="shared" si="64"/>
        <v>17743312</v>
      </c>
      <c r="K85" s="3">
        <f t="shared" si="65"/>
        <v>57007213</v>
      </c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R85" s="3"/>
      <c r="AS85" s="3"/>
      <c r="AT85" s="3"/>
      <c r="AU85" s="3"/>
      <c r="AV85" s="16"/>
      <c r="AW85" s="16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</row>
    <row r="86" spans="1:85" x14ac:dyDescent="0.2">
      <c r="A86" s="4">
        <v>1000000</v>
      </c>
      <c r="B86" s="4">
        <f t="shared" si="66"/>
        <v>1500000</v>
      </c>
      <c r="C86"/>
      <c r="D86"/>
      <c r="E86"/>
      <c r="F86"/>
      <c r="G86"/>
      <c r="H86"/>
      <c r="I86" s="3">
        <f t="shared" si="64"/>
        <v>19224095</v>
      </c>
      <c r="K86" s="3">
        <f t="shared" si="65"/>
        <v>86766635</v>
      </c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R86" s="3"/>
      <c r="AS86" s="3"/>
      <c r="AT86" s="3"/>
      <c r="AU86" s="3"/>
      <c r="AV86" s="16"/>
      <c r="AW86" s="16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</row>
    <row r="87" spans="1:85" x14ac:dyDescent="0.2">
      <c r="A87" s="4">
        <v>1500000</v>
      </c>
      <c r="B87" s="6">
        <v>99999999</v>
      </c>
      <c r="C87"/>
      <c r="D87"/>
      <c r="E87"/>
      <c r="F87"/>
      <c r="G87"/>
      <c r="H87"/>
      <c r="I87" s="3">
        <f t="shared" si="64"/>
        <v>36035357</v>
      </c>
      <c r="K87" s="3">
        <f t="shared" si="65"/>
        <v>197178813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R87" s="3"/>
      <c r="AS87" s="3"/>
      <c r="AT87" s="3"/>
      <c r="AU87" s="3"/>
      <c r="AV87" s="16"/>
      <c r="AW87" s="16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</row>
    <row r="88" spans="1:85" x14ac:dyDescent="0.2">
      <c r="A88" s="3"/>
      <c r="B88" s="3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R88" s="3"/>
      <c r="AS88" s="3"/>
      <c r="AT88" s="3"/>
      <c r="AU88" s="3"/>
      <c r="AV88" s="16"/>
      <c r="AW88" s="16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</row>
    <row r="89" spans="1:85" x14ac:dyDescent="0.2">
      <c r="A89" s="3" t="s">
        <v>279</v>
      </c>
      <c r="B89" s="3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R89" s="3"/>
      <c r="AS89" s="3"/>
      <c r="AT89" s="3"/>
      <c r="AU89" s="3"/>
      <c r="AV89" s="16"/>
      <c r="AW89" s="16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</row>
    <row r="90" spans="1:85" x14ac:dyDescent="0.2">
      <c r="A90" s="3"/>
      <c r="B90" s="3"/>
      <c r="C90">
        <v>1918</v>
      </c>
      <c r="D90">
        <v>1919</v>
      </c>
      <c r="E90">
        <v>1920</v>
      </c>
      <c r="F90" s="10">
        <v>1921</v>
      </c>
      <c r="G90" s="10">
        <v>1922</v>
      </c>
      <c r="H90" s="7">
        <v>1923</v>
      </c>
      <c r="I90" s="7">
        <v>1924</v>
      </c>
      <c r="J90" s="7">
        <v>1925</v>
      </c>
      <c r="K90">
        <v>1926</v>
      </c>
      <c r="L90">
        <v>1927</v>
      </c>
      <c r="M90">
        <v>1928</v>
      </c>
      <c r="N90">
        <v>1929</v>
      </c>
      <c r="O90">
        <v>1930</v>
      </c>
      <c r="P90">
        <v>1931</v>
      </c>
      <c r="Q90">
        <v>1932</v>
      </c>
      <c r="R90">
        <v>1933</v>
      </c>
      <c r="S90">
        <v>1934</v>
      </c>
      <c r="T90">
        <v>1935</v>
      </c>
      <c r="U90">
        <v>1936</v>
      </c>
      <c r="V90">
        <v>1937</v>
      </c>
      <c r="W90">
        <v>1938</v>
      </c>
      <c r="X90">
        <v>1939</v>
      </c>
      <c r="Y90">
        <v>1940</v>
      </c>
      <c r="Z90">
        <v>1941</v>
      </c>
      <c r="AR90" s="3"/>
      <c r="AS90" s="3"/>
      <c r="AT90" s="3"/>
      <c r="AU90" s="3"/>
      <c r="AV90" s="16"/>
      <c r="AW90" s="16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</row>
    <row r="91" spans="1:85" x14ac:dyDescent="0.2">
      <c r="A91" s="4">
        <v>20000</v>
      </c>
      <c r="B91" s="4">
        <v>25000</v>
      </c>
      <c r="C91" s="3">
        <f>'Table 3'!AB3-C48</f>
        <v>357170919</v>
      </c>
      <c r="D91" s="3">
        <f>'Table 3'!AC3-D48</f>
        <v>466616228</v>
      </c>
      <c r="E91" s="3">
        <f>'Table 3'!AD3-E48</f>
        <v>494558047</v>
      </c>
      <c r="F91" s="3">
        <f>'Table 3'!AE3-F48</f>
        <v>386973865</v>
      </c>
      <c r="G91" s="3">
        <f>'Table 3'!AF3-G48</f>
        <v>439697448</v>
      </c>
      <c r="H91" s="3">
        <f>'Table 3'!AG3-H48</f>
        <v>501674470</v>
      </c>
      <c r="I91" s="3">
        <f>'Table 3'!AH3-I48</f>
        <v>555746474</v>
      </c>
      <c r="J91" s="3">
        <f>'Table 3'!AI3-J48</f>
        <v>637274916</v>
      </c>
      <c r="K91" s="3">
        <f>'Table 3'!AJ3-K48</f>
        <v>674819518</v>
      </c>
      <c r="L91" s="3">
        <f>'Table 3'!AK3-L48</f>
        <v>682067339</v>
      </c>
      <c r="M91" s="3">
        <f>'Table 3'!AL3-M48</f>
        <v>688929753</v>
      </c>
      <c r="N91" s="3">
        <f>'Table 3'!AM3-N48</f>
        <v>715952100</v>
      </c>
      <c r="O91" s="3">
        <f>'Table 3'!AN3-O48</f>
        <v>598847629</v>
      </c>
      <c r="P91" s="3">
        <f>'Table 3'!AO3-P48</f>
        <v>416669487</v>
      </c>
      <c r="Q91" s="3">
        <f>'Table 3'!AP3-Q48</f>
        <v>234264187</v>
      </c>
      <c r="R91" s="3">
        <f>'Table 3'!AQ3-R48</f>
        <v>212789680</v>
      </c>
      <c r="S91" s="3">
        <f>'Table 3'!AR3-S48</f>
        <v>296564000</v>
      </c>
      <c r="T91" s="3">
        <f>'Table 3'!AS3-T48</f>
        <v>346305000</v>
      </c>
      <c r="U91" s="3">
        <f>'Table 3'!AT3-U48</f>
        <v>506775000</v>
      </c>
      <c r="V91" s="3">
        <f>'Table 3'!AU3-V48</f>
        <v>525532000</v>
      </c>
      <c r="W91" s="3">
        <f>'Table 3'!AV3-W48</f>
        <v>399628000</v>
      </c>
      <c r="X91" s="3">
        <f>'Table 3'!AW3-X48</f>
        <v>471633000</v>
      </c>
      <c r="Y91" s="3">
        <f>'Table 3'!AX3-Y48</f>
        <v>556015000</v>
      </c>
      <c r="Z91" s="3">
        <f>'Table 3'!AY3-Z48</f>
        <v>733984000</v>
      </c>
      <c r="AR91" s="3"/>
      <c r="AS91" s="3"/>
      <c r="AT91" s="3"/>
      <c r="AU91" s="3"/>
      <c r="AV91" s="3"/>
      <c r="AW91" s="3"/>
      <c r="AX91" s="16"/>
      <c r="AY91" s="16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</row>
    <row r="92" spans="1:85" x14ac:dyDescent="0.2">
      <c r="A92" s="4">
        <v>25000</v>
      </c>
      <c r="B92" s="4">
        <v>30000</v>
      </c>
      <c r="C92" s="3">
        <f>'Table 3'!AB4-C49</f>
        <v>271189957</v>
      </c>
      <c r="D92" s="3">
        <f>'Table 3'!AC4-D49</f>
        <v>347455109</v>
      </c>
      <c r="E92" s="3">
        <f>'Table 3'!AD4-E49</f>
        <v>371768411</v>
      </c>
      <c r="F92" s="3">
        <f>'Table 3'!AE4-F49</f>
        <v>283738273</v>
      </c>
      <c r="G92" s="3">
        <f>'Table 3'!AF4-G49</f>
        <v>332435323</v>
      </c>
      <c r="H92" s="3">
        <f>'Table 3'!AG4-H49</f>
        <v>379052145</v>
      </c>
      <c r="I92" s="3">
        <f>'Table 3'!AH4-I49</f>
        <v>421907554</v>
      </c>
      <c r="J92" s="3">
        <f>'Table 3'!AI4-J49</f>
        <v>485561491</v>
      </c>
      <c r="K92" s="3">
        <f>'Table 3'!AJ4-K49</f>
        <v>500483358</v>
      </c>
      <c r="L92" s="3">
        <f>'Table 3'!AK4-L49</f>
        <v>509055782</v>
      </c>
      <c r="M92" s="3">
        <f>'Table 3'!AL4-M49</f>
        <v>518227561</v>
      </c>
      <c r="N92" s="3">
        <f>'Table 3'!AM4-N49</f>
        <v>527392389</v>
      </c>
      <c r="O92" s="3">
        <f>'Table 3'!AN4-O49</f>
        <v>429506251</v>
      </c>
      <c r="P92" s="3">
        <f>'Table 3'!AO4-P49</f>
        <v>282544495</v>
      </c>
      <c r="Q92" s="3">
        <f>'Table 3'!AP4-Q49</f>
        <v>179578274</v>
      </c>
      <c r="R92" s="3">
        <f>'Table 3'!AQ4-R49</f>
        <v>165175780</v>
      </c>
      <c r="S92" s="3">
        <f>'Table 3'!AR4-S49</f>
        <v>212121000</v>
      </c>
      <c r="T92" s="3">
        <f>'Table 3'!AS4-T49</f>
        <v>247937000</v>
      </c>
      <c r="U92" s="3">
        <f>'Table 3'!AT4-U49</f>
        <v>367944000</v>
      </c>
      <c r="V92" s="3">
        <f>'Table 3'!AU4-V49</f>
        <v>386201000</v>
      </c>
      <c r="W92" s="3">
        <f>'Table 3'!AV4-W49</f>
        <v>279776000</v>
      </c>
      <c r="X92" s="3">
        <f>'Table 3'!AW4-X49</f>
        <v>330431000</v>
      </c>
      <c r="Y92" s="3">
        <f>'Table 3'!AX4-Y49</f>
        <v>390818000</v>
      </c>
      <c r="Z92" s="3">
        <f>'Table 3'!AY4-Z49</f>
        <v>525337000</v>
      </c>
      <c r="AR92" s="3"/>
      <c r="AS92" s="3"/>
      <c r="AT92" s="3"/>
      <c r="AU92" s="3"/>
      <c r="AV92" s="3"/>
      <c r="AW92" s="3"/>
      <c r="AX92" s="16"/>
      <c r="AY92" s="16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</row>
    <row r="93" spans="1:85" x14ac:dyDescent="0.2">
      <c r="A93" s="4">
        <v>30000</v>
      </c>
      <c r="B93" s="4">
        <v>40000</v>
      </c>
      <c r="C93" s="3">
        <f>'Table 3'!AB5-C50</f>
        <v>400890734</v>
      </c>
      <c r="D93" s="3">
        <f>'Table 3'!AC5-D50</f>
        <v>491360694</v>
      </c>
      <c r="E93" s="3">
        <f>'Table 3'!AD5-E50</f>
        <v>513239855</v>
      </c>
      <c r="F93" s="3">
        <f>'Table 3'!AE5-F50</f>
        <v>398131963</v>
      </c>
      <c r="G93" s="3">
        <f>'Table 3'!AF5-G50</f>
        <v>445057405</v>
      </c>
      <c r="H93" s="3">
        <f>'Table 3'!AG5-H50</f>
        <v>518962352</v>
      </c>
      <c r="I93" s="3">
        <f>'Table 3'!AH5-I50</f>
        <v>589338898</v>
      </c>
      <c r="J93" s="3">
        <f>'Table 3'!AI5-J50</f>
        <v>675616569</v>
      </c>
      <c r="K93" s="3">
        <f>'Table 3'!AJ5-K50</f>
        <v>698878867</v>
      </c>
      <c r="L93" s="3">
        <f>'Table 3'!AK5-L50</f>
        <v>713327573</v>
      </c>
      <c r="M93" s="3">
        <f>'Table 3'!AL5-M50</f>
        <v>725335971</v>
      </c>
      <c r="N93" s="3">
        <f>'Table 3'!AM5-N50</f>
        <v>743548989</v>
      </c>
      <c r="O93" s="3">
        <f>'Table 3'!AN5-O50</f>
        <v>593649877</v>
      </c>
      <c r="P93" s="3">
        <f>'Table 3'!AO5-P50</f>
        <v>366807983</v>
      </c>
      <c r="Q93" s="3">
        <f>'Table 3'!AP5-Q50</f>
        <v>261709998</v>
      </c>
      <c r="R93" s="3">
        <f>'Table 3'!AQ5-R50</f>
        <v>232988726</v>
      </c>
      <c r="S93" s="3">
        <f>'Table 3'!AR5-S50</f>
        <v>284968000</v>
      </c>
      <c r="T93" s="3">
        <f>'Table 3'!AS5-T50</f>
        <v>338710000</v>
      </c>
      <c r="U93" s="3">
        <f>'Table 3'!AT5-U50</f>
        <v>524482000</v>
      </c>
      <c r="V93" s="3">
        <f>'Table 3'!AU5-V50</f>
        <v>538390000</v>
      </c>
      <c r="W93" s="3">
        <f>'Table 3'!AV5-W50</f>
        <v>368975000</v>
      </c>
      <c r="X93" s="3">
        <f>'Table 3'!AW5-X50</f>
        <v>448434000</v>
      </c>
      <c r="Y93" s="3">
        <f>'Table 3'!AX5-Y50</f>
        <v>525843000</v>
      </c>
      <c r="Z93" s="3">
        <f>'Table 3'!AY5-Z50</f>
        <v>709023000</v>
      </c>
      <c r="AR93" s="3"/>
      <c r="AS93" s="3"/>
      <c r="AT93" s="3"/>
      <c r="AU93" s="3"/>
      <c r="AV93" s="3"/>
      <c r="AW93" s="3"/>
      <c r="AX93" s="16"/>
      <c r="AY93" s="16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</row>
    <row r="94" spans="1:85" x14ac:dyDescent="0.2">
      <c r="A94" s="4">
        <v>40000</v>
      </c>
      <c r="B94" s="4">
        <v>50000</v>
      </c>
      <c r="C94" s="3">
        <f>'Table 3'!AB6-C51</f>
        <v>281126166</v>
      </c>
      <c r="D94" s="3">
        <f>'Table 3'!AC6-D51</f>
        <v>342768979</v>
      </c>
      <c r="E94" s="3">
        <f>'Table 3'!AD6-E51</f>
        <v>349773223</v>
      </c>
      <c r="F94" s="3">
        <f>'Table 3'!AE6-F51</f>
        <v>258534728</v>
      </c>
      <c r="G94" s="3">
        <f>'Table 3'!AF6-G51</f>
        <v>323218018</v>
      </c>
      <c r="H94" s="3">
        <f>'Table 3'!AG6-H51</f>
        <v>345863895</v>
      </c>
      <c r="I94" s="3">
        <f>'Table 3'!AH6-I51</f>
        <v>396087473</v>
      </c>
      <c r="J94" s="3">
        <f>'Table 3'!AI6-J51</f>
        <v>455666801</v>
      </c>
      <c r="K94" s="3">
        <f>'Table 3'!AJ6-K51</f>
        <v>477203444</v>
      </c>
      <c r="L94" s="3">
        <f>'Table 3'!AK6-L51</f>
        <v>490318834</v>
      </c>
      <c r="M94" s="3">
        <f>'Table 3'!AL6-M51</f>
        <v>507890702</v>
      </c>
      <c r="N94" s="3">
        <f>'Table 3'!AM6-N51</f>
        <v>502160617</v>
      </c>
      <c r="O94" s="3">
        <f>'Table 3'!AN6-O51</f>
        <v>384450960</v>
      </c>
      <c r="P94" s="3">
        <f>'Table 3'!AO6-P51</f>
        <v>236269494</v>
      </c>
      <c r="Q94" s="3">
        <f>'Table 3'!AP6-Q51</f>
        <v>176931316</v>
      </c>
      <c r="R94" s="3">
        <f>'Table 3'!AQ6-R51</f>
        <v>163601623</v>
      </c>
      <c r="S94" s="3">
        <f>'Table 3'!AR6-S51</f>
        <v>191775000</v>
      </c>
      <c r="T94" s="3">
        <f>'Table 3'!AS6-T51</f>
        <v>227707000</v>
      </c>
      <c r="U94" s="3">
        <f>'Table 3'!AT6-U51</f>
        <v>351768000</v>
      </c>
      <c r="V94" s="3">
        <f>'Table 3'!AU6-V51</f>
        <v>359940000</v>
      </c>
      <c r="W94" s="3">
        <f>'Table 3'!AV6-W51</f>
        <v>234739000</v>
      </c>
      <c r="X94" s="3">
        <f>'Table 3'!AW6-X51</f>
        <v>289146000</v>
      </c>
      <c r="Y94" s="3">
        <f>'Table 3'!AX6-Y51</f>
        <v>344145000</v>
      </c>
      <c r="Z94" s="3">
        <f>'Table 3'!AY6-Z51</f>
        <v>463132000</v>
      </c>
      <c r="AR94" s="3"/>
      <c r="AS94" s="3"/>
      <c r="AT94" s="3"/>
      <c r="AU94" s="3"/>
      <c r="AV94" s="3"/>
      <c r="AW94" s="3"/>
      <c r="AX94" s="16"/>
      <c r="AY94" s="16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</row>
    <row r="95" spans="1:85" x14ac:dyDescent="0.2">
      <c r="A95" s="4">
        <v>50000</v>
      </c>
      <c r="B95" s="4">
        <v>60000</v>
      </c>
      <c r="C95" s="3">
        <f>'Table 3'!AB7-C52</f>
        <v>198889493</v>
      </c>
      <c r="D95" s="3">
        <f>'Table 3'!AC7-D52</f>
        <v>260717910</v>
      </c>
      <c r="E95" s="3">
        <f>'Table 3'!AD7-E52</f>
        <v>250457979</v>
      </c>
      <c r="F95" s="3">
        <f>'Table 3'!AE7-F52</f>
        <v>181087965</v>
      </c>
      <c r="G95" s="3">
        <f>'Table 3'!AF7-G52</f>
        <v>229211621</v>
      </c>
      <c r="H95" s="3">
        <f>'Table 3'!AG7-H52</f>
        <v>242243220</v>
      </c>
      <c r="I95" s="3">
        <f>'Table 3'!AH7-I52</f>
        <v>284664300</v>
      </c>
      <c r="J95" s="3">
        <f>'Table 3'!AI7-J52</f>
        <v>332483147</v>
      </c>
      <c r="K95" s="3">
        <f>'Table 3'!AJ7-K52</f>
        <v>351274717</v>
      </c>
      <c r="L95" s="3">
        <f>'Table 3'!AK7-L52</f>
        <v>360754100</v>
      </c>
      <c r="M95" s="3">
        <f>'Table 3'!AL7-M52</f>
        <v>378353192</v>
      </c>
      <c r="N95" s="3">
        <f>'Table 3'!AM7-N52</f>
        <v>356979552</v>
      </c>
      <c r="O95" s="3">
        <f>'Table 3'!AN7-O52</f>
        <v>289255546</v>
      </c>
      <c r="P95" s="3">
        <f>'Table 3'!AO7-P52</f>
        <v>182847163</v>
      </c>
      <c r="Q95" s="3">
        <f>'Table 3'!AP7-Q52</f>
        <v>125901964</v>
      </c>
      <c r="R95" s="3">
        <f>'Table 3'!AQ7-R52</f>
        <v>116108640</v>
      </c>
      <c r="S95" s="3">
        <f>'Table 3'!AR7-S52</f>
        <v>130880000</v>
      </c>
      <c r="T95" s="3">
        <f>'Table 3'!AS7-T52</f>
        <v>161453000</v>
      </c>
      <c r="U95" s="3">
        <f>'Table 3'!AT7-U52</f>
        <v>256641000</v>
      </c>
      <c r="V95" s="3">
        <f>'Table 3'!AU7-V52</f>
        <v>255530000</v>
      </c>
      <c r="W95" s="3">
        <f>'Table 3'!AV7-W52</f>
        <v>157716000</v>
      </c>
      <c r="X95" s="3">
        <f>'Table 3'!AW7-X52</f>
        <v>199492000</v>
      </c>
      <c r="Y95" s="3">
        <f>'Table 3'!AX7-Y52</f>
        <v>233675000</v>
      </c>
      <c r="Z95" s="3">
        <f>'Table 3'!AY7-Z52</f>
        <v>322893000</v>
      </c>
      <c r="AR95" s="3"/>
      <c r="AS95" s="3"/>
      <c r="AT95" s="3"/>
      <c r="AU95" s="3"/>
      <c r="AV95" s="3"/>
      <c r="AW95" s="3"/>
      <c r="AX95" s="16"/>
      <c r="AY95" s="16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</row>
    <row r="96" spans="1:85" x14ac:dyDescent="0.2">
      <c r="A96" s="4">
        <v>60000</v>
      </c>
      <c r="B96" s="4">
        <v>70000</v>
      </c>
      <c r="C96" s="3">
        <f>'Table 3'!AB8-C53</f>
        <v>154501630</v>
      </c>
      <c r="D96" s="3">
        <f>'Table 3'!AC8-D53</f>
        <v>191293298</v>
      </c>
      <c r="E96" s="3">
        <f>'Table 3'!AD8-E53</f>
        <v>186088228</v>
      </c>
      <c r="F96" s="3">
        <f>'Table 3'!AE8-F53</f>
        <v>139855665</v>
      </c>
      <c r="G96" s="3">
        <f>'Table 3'!AF8-G53</f>
        <v>175069013</v>
      </c>
      <c r="H96" s="3">
        <f>'Table 3'!AG8-H53</f>
        <v>179156432</v>
      </c>
      <c r="I96" s="3">
        <f>'Table 3'!AH8-I53</f>
        <v>220219643</v>
      </c>
      <c r="J96" s="3">
        <f>'Table 3'!AI8-J53</f>
        <v>250378904</v>
      </c>
      <c r="K96" s="3">
        <f>'Table 3'!AJ8-K53</f>
        <v>269273299</v>
      </c>
      <c r="L96" s="3">
        <f>'Table 3'!AK8-L53</f>
        <v>290151459</v>
      </c>
      <c r="M96" s="3">
        <f>'Table 3'!AL8-M53</f>
        <v>290453603</v>
      </c>
      <c r="N96" s="3">
        <f>'Table 3'!AM8-N53</f>
        <v>289966626</v>
      </c>
      <c r="O96" s="3">
        <f>'Table 3'!AN8-O53</f>
        <v>210355985</v>
      </c>
      <c r="P96" s="3">
        <f>'Table 3'!AO8-P53</f>
        <v>131561478</v>
      </c>
      <c r="Q96" s="3">
        <f>'Table 3'!AP8-Q53</f>
        <v>92847127</v>
      </c>
      <c r="R96" s="3">
        <f>'Table 3'!AQ8-R53</f>
        <v>86044290</v>
      </c>
      <c r="S96" s="3">
        <f>'Table 3'!AR8-S53</f>
        <v>94490000</v>
      </c>
      <c r="T96" s="3">
        <f>'Table 3'!AS8-T53</f>
        <v>114249000</v>
      </c>
      <c r="U96" s="3">
        <f>'Table 3'!AT8-U53</f>
        <v>193759000</v>
      </c>
      <c r="V96" s="3">
        <f>'Table 3'!AU8-V53</f>
        <v>193430000</v>
      </c>
      <c r="W96" s="3">
        <f>'Table 3'!AV8-W53</f>
        <v>112410000</v>
      </c>
      <c r="X96" s="3">
        <f>'Table 3'!AW8-X53</f>
        <v>146154000</v>
      </c>
      <c r="Y96" s="3">
        <f>'Table 3'!AX8-Y53</f>
        <v>168245000</v>
      </c>
      <c r="Z96" s="3">
        <f>'Table 3'!AY8-Z53</f>
        <v>236562000</v>
      </c>
      <c r="AR96" s="3"/>
      <c r="AS96" s="3"/>
      <c r="AT96" s="3"/>
      <c r="AU96" s="3"/>
      <c r="AV96" s="3"/>
      <c r="AW96" s="3"/>
      <c r="AX96" s="16"/>
      <c r="AY96" s="16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</row>
    <row r="97" spans="1:85" x14ac:dyDescent="0.2">
      <c r="A97" s="4">
        <v>70000</v>
      </c>
      <c r="B97" s="4">
        <v>80000</v>
      </c>
      <c r="C97" s="3">
        <f>'Table 3'!AB9-C54</f>
        <v>123905745</v>
      </c>
      <c r="D97" s="3">
        <f>'Table 3'!AC9-D54</f>
        <v>155331880</v>
      </c>
      <c r="E97" s="3">
        <f>'Table 3'!AD9-E54</f>
        <v>141388784</v>
      </c>
      <c r="F97" s="3">
        <f>'Table 3'!AE9-F54</f>
        <v>103414853</v>
      </c>
      <c r="G97" s="3">
        <f>'Table 3'!AF9-G54</f>
        <v>128777021</v>
      </c>
      <c r="H97" s="3">
        <f>'Table 3'!AG9-H54</f>
        <v>132374450</v>
      </c>
      <c r="I97" s="3">
        <f>'Table 3'!AH9-I54</f>
        <v>164293129</v>
      </c>
      <c r="J97" s="3">
        <f>'Table 3'!AI9-J54</f>
        <v>201385898</v>
      </c>
      <c r="K97" s="3">
        <f>'Table 3'!AJ9-K54</f>
        <v>207398835</v>
      </c>
      <c r="L97" s="3">
        <f>'Table 3'!AK9-L54</f>
        <v>224100219</v>
      </c>
      <c r="M97" s="3">
        <f>'Table 3'!AL9-M54</f>
        <v>236846057</v>
      </c>
      <c r="N97" s="3">
        <f>'Table 3'!AM9-N54</f>
        <v>230040437</v>
      </c>
      <c r="O97" s="3">
        <f>'Table 3'!AN9-O54</f>
        <v>169228556</v>
      </c>
      <c r="P97" s="3">
        <f>'Table 3'!AO9-P54</f>
        <v>105681821</v>
      </c>
      <c r="Q97" s="3">
        <f>'Table 3'!AP9-Q54</f>
        <v>68391703</v>
      </c>
      <c r="R97" s="3">
        <f>'Table 3'!AQ9-R54</f>
        <v>58917005</v>
      </c>
      <c r="S97" s="3">
        <f>'Table 3'!AR9-S54</f>
        <v>67393000</v>
      </c>
      <c r="T97" s="3">
        <f>'Table 3'!AS9-T54</f>
        <v>88843000</v>
      </c>
      <c r="U97" s="3">
        <f>'Table 3'!AT9-U54</f>
        <v>142303000</v>
      </c>
      <c r="V97" s="3">
        <f>'Table 3'!AU9-V54</f>
        <v>145993000</v>
      </c>
      <c r="W97" s="3">
        <f>'Table 3'!AV9-W54</f>
        <v>82104000</v>
      </c>
      <c r="X97" s="3">
        <f>'Table 3'!AW9-X54</f>
        <v>110729000</v>
      </c>
      <c r="Y97" s="3">
        <f>'Table 3'!AX9-Y54</f>
        <v>123705000</v>
      </c>
      <c r="Z97" s="3">
        <f>'Table 3'!AY9-Z54</f>
        <v>175765000</v>
      </c>
      <c r="AR97" s="3"/>
      <c r="AS97" s="3"/>
      <c r="AT97" s="3"/>
      <c r="AU97" s="3"/>
      <c r="AV97" s="3"/>
      <c r="AW97" s="3"/>
      <c r="AX97" s="16"/>
      <c r="AY97" s="16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</row>
    <row r="98" spans="1:85" x14ac:dyDescent="0.2">
      <c r="A98" s="4">
        <v>80000</v>
      </c>
      <c r="B98" s="4">
        <v>90000</v>
      </c>
      <c r="C98" s="3">
        <f>'Table 3'!AB10-C55</f>
        <v>101296773</v>
      </c>
      <c r="D98" s="3">
        <f>'Table 3'!AC10-D55</f>
        <v>122200991</v>
      </c>
      <c r="E98" s="3">
        <f>'Table 3'!AD10-E55</f>
        <v>110805981</v>
      </c>
      <c r="F98" s="3">
        <f>'Table 3'!AE10-F55</f>
        <v>78789914</v>
      </c>
      <c r="G98" s="3">
        <f>'Table 3'!AF10-G55</f>
        <v>104814323</v>
      </c>
      <c r="H98" s="3">
        <f>'Table 3'!AG10-H55</f>
        <v>105794832</v>
      </c>
      <c r="I98" s="3">
        <f>'Table 3'!AH10-I55</f>
        <v>139150155</v>
      </c>
      <c r="J98" s="3">
        <f>'Table 3'!AI10-J55</f>
        <v>160353665</v>
      </c>
      <c r="K98" s="3">
        <f>'Table 3'!AJ10-K55</f>
        <v>172044561</v>
      </c>
      <c r="L98" s="3">
        <f>'Table 3'!AK10-L55</f>
        <v>181583362</v>
      </c>
      <c r="M98" s="3">
        <f>'Table 3'!AL10-M55</f>
        <v>198279431</v>
      </c>
      <c r="N98" s="3">
        <f>'Table 3'!AM10-N55</f>
        <v>185873561</v>
      </c>
      <c r="O98" s="3">
        <f>'Table 3'!AN10-O55</f>
        <v>132118627</v>
      </c>
      <c r="P98" s="3">
        <f>'Table 3'!AO10-P55</f>
        <v>76362997</v>
      </c>
      <c r="Q98" s="3">
        <f>'Table 3'!AP10-Q55</f>
        <v>54289829</v>
      </c>
      <c r="R98" s="3">
        <f>'Table 3'!AQ10-R55</f>
        <v>45757324</v>
      </c>
      <c r="S98" s="3">
        <f>'Table 3'!AR10-S55</f>
        <v>55376000</v>
      </c>
      <c r="T98" s="3">
        <f>'Table 3'!AS10-T55</f>
        <v>70613000</v>
      </c>
      <c r="U98" s="3">
        <f>'Table 3'!AT10-U55</f>
        <v>114688000</v>
      </c>
      <c r="V98" s="3">
        <f>'Table 3'!AU10-V55</f>
        <v>111065000</v>
      </c>
      <c r="W98" s="3">
        <f>'Table 3'!AV10-W55</f>
        <v>68140000</v>
      </c>
      <c r="X98" s="3">
        <f>'Table 3'!AW10-X55</f>
        <v>80716000</v>
      </c>
      <c r="Y98" s="3">
        <f>'Table 3'!AX10-Y55</f>
        <v>100613000</v>
      </c>
      <c r="Z98" s="3">
        <f>'Table 3'!AY10-Z55</f>
        <v>139369000</v>
      </c>
      <c r="AR98" s="3"/>
      <c r="AS98" s="3"/>
      <c r="AT98" s="3"/>
      <c r="AU98" s="3"/>
      <c r="AV98" s="3"/>
      <c r="AW98" s="3"/>
      <c r="AX98" s="16"/>
      <c r="AY98" s="16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</row>
    <row r="99" spans="1:85" x14ac:dyDescent="0.2">
      <c r="A99" s="4">
        <v>90000</v>
      </c>
      <c r="B99" s="4">
        <v>100000</v>
      </c>
      <c r="C99" s="3">
        <f>'Table 3'!AB11-C56</f>
        <v>87225552</v>
      </c>
      <c r="D99" s="3">
        <f>'Table 3'!AC11-D56</f>
        <v>98078904</v>
      </c>
      <c r="E99" s="3">
        <f>'Table 3'!AD11-E56</f>
        <v>89294055</v>
      </c>
      <c r="F99" s="3">
        <f>'Table 3'!AE11-F56</f>
        <v>61393091</v>
      </c>
      <c r="G99" s="3">
        <f>'Table 3'!AF11-G56</f>
        <v>73609393</v>
      </c>
      <c r="H99" s="3">
        <f>'Table 3'!AG11-H56</f>
        <v>81539912</v>
      </c>
      <c r="I99" s="3">
        <f>'Table 3'!AH11-I56</f>
        <v>104229567</v>
      </c>
      <c r="J99" s="3">
        <f>'Table 3'!AI11-J56</f>
        <v>128327086</v>
      </c>
      <c r="K99" s="3">
        <f>'Table 3'!AJ11-K56</f>
        <v>137950110</v>
      </c>
      <c r="L99" s="3">
        <f>'Table 3'!AK11-L56</f>
        <v>148118129</v>
      </c>
      <c r="M99" s="3">
        <f>'Table 3'!AL11-M56</f>
        <v>162656595</v>
      </c>
      <c r="N99" s="3">
        <f>'Table 3'!AM11-N56</f>
        <v>154229291</v>
      </c>
      <c r="O99" s="3">
        <f>'Table 3'!AN11-O56</f>
        <v>103742048</v>
      </c>
      <c r="P99" s="3">
        <f>'Table 3'!AO11-P56</f>
        <v>78542680</v>
      </c>
      <c r="Q99" s="3">
        <f>'Table 3'!AP11-Q56</f>
        <v>39796410</v>
      </c>
      <c r="R99" s="3">
        <f>'Table 3'!AQ11-R56</f>
        <v>36864960</v>
      </c>
      <c r="S99" s="3">
        <f>'Table 3'!AR11-S56</f>
        <v>42186000</v>
      </c>
      <c r="T99" s="3">
        <f>'Table 3'!AS11-T56</f>
        <v>50009000</v>
      </c>
      <c r="U99" s="3">
        <f>'Table 3'!AT11-U56</f>
        <v>94284000</v>
      </c>
      <c r="V99" s="3">
        <f>'Table 3'!AU11-V56</f>
        <v>87924000</v>
      </c>
      <c r="W99" s="3">
        <f>'Table 3'!AV11-W56</f>
        <v>49617000</v>
      </c>
      <c r="X99" s="3">
        <f>'Table 3'!AW11-X56</f>
        <v>66381000</v>
      </c>
      <c r="Y99" s="3">
        <f>'Table 3'!AX11-Y56</f>
        <v>76626000</v>
      </c>
      <c r="Z99" s="3">
        <f>'Table 3'!AY11-Z56</f>
        <v>112668000</v>
      </c>
      <c r="AR99" s="3"/>
      <c r="AS99" s="3"/>
      <c r="AT99" s="3"/>
      <c r="AU99" s="3"/>
      <c r="AV99" s="3"/>
      <c r="AW99" s="3"/>
      <c r="AX99" s="16"/>
      <c r="AY99" s="16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</row>
    <row r="100" spans="1:85" x14ac:dyDescent="0.2">
      <c r="A100" s="4">
        <v>100000</v>
      </c>
      <c r="B100" s="4">
        <v>150000</v>
      </c>
      <c r="C100" s="3">
        <f>'Table 3'!AB12-C57</f>
        <v>278077692</v>
      </c>
      <c r="D100" s="3">
        <f>'Table 3'!AC12-D57</f>
        <v>333385168</v>
      </c>
      <c r="E100" s="3">
        <f>'Table 3'!AD12-E57</f>
        <v>257259344</v>
      </c>
      <c r="F100" s="3">
        <f>'Table 3'!AE12-F57</f>
        <v>159893629</v>
      </c>
      <c r="G100" s="3">
        <f>'Table 3'!AF12-G57</f>
        <v>222467052</v>
      </c>
      <c r="H100" s="3">
        <f>'Table 3'!AG12-H57</f>
        <v>238064869</v>
      </c>
      <c r="I100" s="3">
        <f>'Table 3'!AH12-I57</f>
        <v>309108295</v>
      </c>
      <c r="J100" s="3">
        <f>'Table 3'!AI12-J57</f>
        <v>399636413</v>
      </c>
      <c r="K100" s="3">
        <f>'Table 3'!AJ12-K57</f>
        <v>440995406</v>
      </c>
      <c r="L100" s="3">
        <f>'Table 3'!AK12-L57</f>
        <v>461631293</v>
      </c>
      <c r="M100" s="3">
        <f>'Table 3'!AL12-M57</f>
        <v>516142835</v>
      </c>
      <c r="N100" s="3">
        <f>'Table 3'!AM12-N57</f>
        <v>507954514</v>
      </c>
      <c r="O100" s="3">
        <f>'Table 3'!AN12-O57</f>
        <v>348859990</v>
      </c>
      <c r="P100" s="3">
        <f>'Table 3'!AO12-P57</f>
        <v>202831339</v>
      </c>
      <c r="Q100" s="3">
        <f>'Table 3'!AP12-Q57</f>
        <v>113416876</v>
      </c>
      <c r="R100" s="3">
        <f>'Table 3'!AQ12-R57</f>
        <v>102767784</v>
      </c>
      <c r="S100" s="3">
        <f>'Table 3'!AR12-S57</f>
        <v>112787000</v>
      </c>
      <c r="T100" s="3">
        <f>'Table 3'!AS12-T57</f>
        <v>150977000</v>
      </c>
      <c r="U100" s="3">
        <f>'Table 3'!AT12-U57</f>
        <v>269897000</v>
      </c>
      <c r="V100" s="3">
        <f>'Table 3'!AU12-V57</f>
        <v>259631000</v>
      </c>
      <c r="W100" s="3">
        <f>'Table 3'!AV12-W57</f>
        <v>145823000</v>
      </c>
      <c r="X100" s="3">
        <f>'Table 3'!AW12-X57</f>
        <v>185198000</v>
      </c>
      <c r="Y100" s="3">
        <f>'Table 3'!AX12-Y57</f>
        <v>224987000</v>
      </c>
      <c r="Z100" s="3">
        <f>'Table 3'!AY12-Z57</f>
        <v>321300000</v>
      </c>
      <c r="AR100" s="3"/>
      <c r="AS100" s="3"/>
      <c r="AT100" s="3"/>
      <c r="AU100" s="3"/>
      <c r="AV100" s="3"/>
      <c r="AW100" s="3"/>
      <c r="AX100" s="16"/>
      <c r="AY100" s="16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</row>
    <row r="101" spans="1:85" x14ac:dyDescent="0.2">
      <c r="A101" s="4">
        <v>150000</v>
      </c>
      <c r="B101" s="4">
        <f t="shared" ref="B101:B108" si="67">A102</f>
        <v>200000</v>
      </c>
      <c r="C101" s="3">
        <f>'Table 3'!AB13-C58</f>
        <v>146441776</v>
      </c>
      <c r="D101" s="3">
        <f>'Table 3'!AC13-D58</f>
        <v>173666881</v>
      </c>
      <c r="E101" s="3">
        <f>'Table 3'!AD13-E58</f>
        <v>97874736</v>
      </c>
      <c r="F101" s="3">
        <f>'Table 3'!AE13-F58</f>
        <v>75680218</v>
      </c>
      <c r="G101" s="3">
        <f>'Table 3'!AF13-G58</f>
        <v>107189000</v>
      </c>
      <c r="H101" s="3">
        <f>'Table 3'!AG13-H58</f>
        <v>105835364</v>
      </c>
      <c r="I101" s="3">
        <f>'Table 3'!AH13-I58</f>
        <v>145449680</v>
      </c>
      <c r="J101" s="3">
        <f>'Table 3'!AI13-J58</f>
        <v>198243845</v>
      </c>
      <c r="K101" s="3">
        <f>'Table 3'!AJ13-K58</f>
        <v>230748355</v>
      </c>
      <c r="L101" s="3">
        <f>'Table 3'!AK13-L58</f>
        <v>247270340</v>
      </c>
      <c r="M101" s="3">
        <f>'Table 3'!AL13-M58</f>
        <v>297237226</v>
      </c>
      <c r="N101" s="3">
        <f>'Table 3'!AM13-N58</f>
        <v>288080305</v>
      </c>
      <c r="O101" s="3">
        <f>'Table 3'!AN13-O58</f>
        <v>181444803</v>
      </c>
      <c r="P101" s="3">
        <f>'Table 3'!AO13-P58</f>
        <v>108159995</v>
      </c>
      <c r="Q101" s="3">
        <f>'Table 3'!AP13-Q58</f>
        <v>57616955</v>
      </c>
      <c r="R101" s="3">
        <f>'Table 3'!AQ13-R58</f>
        <v>56112240</v>
      </c>
      <c r="S101" s="3">
        <f>'Table 3'!AR13-S58</f>
        <v>59345000</v>
      </c>
      <c r="T101" s="3">
        <f>'Table 3'!AS13-T58</f>
        <v>83237000</v>
      </c>
      <c r="U101" s="3">
        <f>'Table 3'!AT13-U58</f>
        <v>137536000</v>
      </c>
      <c r="V101" s="3">
        <f>'Table 3'!AU13-V58</f>
        <v>128230000</v>
      </c>
      <c r="W101" s="3">
        <f>'Table 3'!AV13-W58</f>
        <v>63310000</v>
      </c>
      <c r="X101" s="3">
        <f>'Table 3'!AW13-X58</f>
        <v>89350000</v>
      </c>
      <c r="Y101" s="3">
        <f>'Table 3'!AX13-Y58</f>
        <v>107345000</v>
      </c>
      <c r="Z101" s="3">
        <f>'Table 3'!AY13-Z58</f>
        <v>155223000</v>
      </c>
      <c r="AR101" s="3"/>
      <c r="AS101" s="3"/>
      <c r="AT101" s="3"/>
      <c r="AU101" s="3"/>
      <c r="AV101" s="3"/>
      <c r="AW101" s="3"/>
      <c r="AX101" s="16"/>
      <c r="AY101" s="16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</row>
    <row r="102" spans="1:85" x14ac:dyDescent="0.2">
      <c r="A102" s="4">
        <v>200000</v>
      </c>
      <c r="B102" s="4">
        <f t="shared" si="67"/>
        <v>250000</v>
      </c>
      <c r="C102" s="3">
        <f>'Table 3'!AB14-C59</f>
        <v>87956833</v>
      </c>
      <c r="D102" s="3">
        <f>'Table 3'!AC14-D59</f>
        <v>108410489</v>
      </c>
      <c r="E102" s="3">
        <f>'Table 3'!AD14-E59</f>
        <v>65978362</v>
      </c>
      <c r="F102" s="3">
        <f>'Table 3'!AE14-F59</f>
        <v>45208903</v>
      </c>
      <c r="G102" s="3">
        <f>'Table 3'!AF14-G59</f>
        <v>60484077</v>
      </c>
      <c r="H102" s="3">
        <f>'Table 3'!AG14-H59</f>
        <v>59749185</v>
      </c>
      <c r="I102" s="3">
        <f>'Table 3'!AH14-I59</f>
        <v>90673372</v>
      </c>
      <c r="J102" s="3">
        <f>'Table 3'!AI14-J59</f>
        <v>128510146</v>
      </c>
      <c r="K102" s="3">
        <f>'Table 3'!AJ14-K59</f>
        <v>138212850</v>
      </c>
      <c r="L102" s="3">
        <f>'Table 3'!AK14-L59</f>
        <v>155749320</v>
      </c>
      <c r="M102" s="3">
        <f>'Table 3'!AL14-M59</f>
        <v>201263746</v>
      </c>
      <c r="N102" s="3">
        <f>'Table 3'!AM14-N59</f>
        <v>186768791</v>
      </c>
      <c r="O102" s="3">
        <f>'Table 3'!AN14-O59</f>
        <v>101573234</v>
      </c>
      <c r="P102" s="3">
        <f>'Table 3'!AO14-P59</f>
        <v>64966427</v>
      </c>
      <c r="Q102" s="3">
        <f>'Table 3'!AP14-Q59</f>
        <v>33316184</v>
      </c>
      <c r="R102" s="3">
        <f>'Table 3'!AQ14-R59</f>
        <v>32203396</v>
      </c>
      <c r="S102" s="3">
        <f>'Table 3'!AR14-S59</f>
        <v>42043000</v>
      </c>
      <c r="T102" s="3">
        <f>'Table 3'!AS14-T59</f>
        <v>48941000</v>
      </c>
      <c r="U102" s="3">
        <f>'Table 3'!AT14-U59</f>
        <v>82151000</v>
      </c>
      <c r="V102" s="3">
        <f>'Table 3'!AU14-V59</f>
        <v>80845000</v>
      </c>
      <c r="W102" s="3">
        <f>'Table 3'!AV14-W59</f>
        <v>44277000</v>
      </c>
      <c r="X102" s="3">
        <f>'Table 3'!AW14-X59</f>
        <v>50515000</v>
      </c>
      <c r="Y102" s="3">
        <f>'Table 3'!AX14-Y59</f>
        <v>58257000</v>
      </c>
      <c r="Z102" s="3">
        <f>'Table 3'!AY14-Z59</f>
        <v>84721000</v>
      </c>
      <c r="AR102" s="3"/>
      <c r="AS102" s="3"/>
      <c r="AT102" s="3"/>
      <c r="AU102" s="3"/>
      <c r="AV102" s="3"/>
      <c r="AW102" s="3"/>
      <c r="AX102" s="16"/>
      <c r="AY102" s="16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</row>
    <row r="103" spans="1:85" x14ac:dyDescent="0.2">
      <c r="A103" s="4">
        <v>250000</v>
      </c>
      <c r="B103" s="4">
        <f t="shared" si="67"/>
        <v>300000</v>
      </c>
      <c r="C103" s="3">
        <f>'Table 3'!AB15-C60</f>
        <v>65264002</v>
      </c>
      <c r="D103" s="3">
        <f>'Table 3'!AC15-D60</f>
        <v>63900416</v>
      </c>
      <c r="E103" s="3">
        <f>'Table 3'!AD15-E60</f>
        <v>45361803</v>
      </c>
      <c r="F103" s="3">
        <f>'Table 3'!AE15-F60</f>
        <v>22283932</v>
      </c>
      <c r="G103" s="3">
        <f>'Table 3'!AF15-G60</f>
        <v>42404303</v>
      </c>
      <c r="H103" s="3">
        <f>'Table 3'!AG15-H60</f>
        <v>39487710</v>
      </c>
      <c r="I103" s="3">
        <f>'Table 3'!AH15-I60</f>
        <v>47455600</v>
      </c>
      <c r="J103" s="3">
        <f>'Table 3'!AI15-J60</f>
        <v>84133780</v>
      </c>
      <c r="K103" s="3">
        <f>'Table 3'!AJ15-K60</f>
        <v>99006548</v>
      </c>
      <c r="L103" s="3">
        <f>'Table 3'!AK15-L60</f>
        <v>111388413</v>
      </c>
      <c r="M103" s="3">
        <f>'Table 3'!AL15-M60</f>
        <v>135137676</v>
      </c>
      <c r="N103" s="3">
        <f>'Table 3'!AM15-N60</f>
        <v>137376751</v>
      </c>
      <c r="O103" s="3">
        <f>'Table 3'!AN15-O60</f>
        <v>82252335</v>
      </c>
      <c r="P103" s="3">
        <f>'Table 3'!AO15-P60</f>
        <v>46107526</v>
      </c>
      <c r="Q103" s="3">
        <f>'Table 3'!AP15-Q60</f>
        <v>18753771</v>
      </c>
      <c r="R103" s="3">
        <f>'Table 3'!AQ15-R60</f>
        <v>18817302</v>
      </c>
      <c r="S103" s="3">
        <f>'Table 3'!AR15-S60</f>
        <v>32078000</v>
      </c>
      <c r="T103" s="3">
        <f>'Table 3'!AS15-T60</f>
        <v>33271000</v>
      </c>
      <c r="U103" s="3">
        <f>'Table 3'!AT15-U60</f>
        <v>48467000</v>
      </c>
      <c r="V103" s="3">
        <f>'Table 3'!AU15-V60</f>
        <v>50077000</v>
      </c>
      <c r="W103" s="3">
        <f>'Table 3'!AV15-W60</f>
        <v>25330000</v>
      </c>
      <c r="X103" s="3">
        <f>'Table 3'!AW15-X60</f>
        <v>38332000</v>
      </c>
      <c r="Y103" s="3">
        <f>'Table 3'!AX15-Y60</f>
        <v>43576000</v>
      </c>
      <c r="Z103" s="3">
        <f>'Table 3'!AY15-Z60</f>
        <v>52090000</v>
      </c>
      <c r="AR103" s="3"/>
      <c r="AS103" s="3"/>
      <c r="AT103" s="3"/>
      <c r="AU103" s="3"/>
      <c r="AV103" s="3"/>
      <c r="AW103" s="3"/>
      <c r="AX103" s="16"/>
      <c r="AY103" s="16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</row>
    <row r="104" spans="1:85" x14ac:dyDescent="0.2">
      <c r="A104" s="4">
        <v>300000</v>
      </c>
      <c r="B104" s="4">
        <f t="shared" si="67"/>
        <v>400000</v>
      </c>
      <c r="C104" s="3">
        <f>'Table 3'!AB16-C61</f>
        <v>89429507</v>
      </c>
      <c r="D104" s="3">
        <f>'Table 3'!AC16-D61</f>
        <v>91661730</v>
      </c>
      <c r="E104" s="3">
        <f>'Table 3'!AD16-E61</f>
        <v>55906707</v>
      </c>
      <c r="F104" s="3">
        <f>'Table 3'!AE16-F61</f>
        <v>32785638</v>
      </c>
      <c r="G104" s="3">
        <f>'Table 3'!AF16-G61</f>
        <v>52444621</v>
      </c>
      <c r="H104" s="3">
        <f>'Table 3'!AG16-H61</f>
        <v>55656049</v>
      </c>
      <c r="I104" s="3">
        <f>'Table 3'!AH16-I61</f>
        <v>75648255</v>
      </c>
      <c r="J104" s="3">
        <f>'Table 3'!AI16-J61</f>
        <v>103699665</v>
      </c>
      <c r="K104" s="3">
        <f>'Table 3'!AJ16-K61</f>
        <v>124745145</v>
      </c>
      <c r="L104" s="3">
        <f>'Table 3'!AK16-L61</f>
        <v>154021231</v>
      </c>
      <c r="M104" s="3">
        <f>'Table 3'!AL16-M61</f>
        <v>209944578</v>
      </c>
      <c r="N104" s="3">
        <f>'Table 3'!AM16-N61</f>
        <v>176351552</v>
      </c>
      <c r="O104" s="3">
        <f>'Table 3'!AN16-O61</f>
        <v>105899147</v>
      </c>
      <c r="P104" s="3">
        <f>'Table 3'!AO16-P61</f>
        <v>56120088</v>
      </c>
      <c r="Q104" s="3">
        <f>'Table 3'!AP16-Q61</f>
        <v>30788351</v>
      </c>
      <c r="R104" s="3">
        <f>'Table 3'!AQ16-R61</f>
        <v>20800524</v>
      </c>
      <c r="S104" s="3">
        <f>'Table 3'!AR16-S61</f>
        <v>24499000</v>
      </c>
      <c r="T104" s="3">
        <f>'Table 3'!AS16-T61</f>
        <v>40060000</v>
      </c>
      <c r="U104" s="3">
        <f>'Table 3'!AT16-U61</f>
        <v>66983000</v>
      </c>
      <c r="V104" s="3">
        <f>'Table 3'!AU16-V61</f>
        <v>63818000</v>
      </c>
      <c r="W104" s="3">
        <f>'Table 3'!AV16-W61</f>
        <v>37079000</v>
      </c>
      <c r="X104" s="3">
        <f>'Table 3'!AW16-X61</f>
        <v>38643000</v>
      </c>
      <c r="Y104" s="3">
        <f>'Table 3'!AX16-Y61</f>
        <v>54982000</v>
      </c>
      <c r="Z104" s="3">
        <f>'Table 3'!AY16-Z61</f>
        <v>72198000</v>
      </c>
      <c r="AR104" s="3"/>
      <c r="AS104" s="3"/>
      <c r="AT104" s="3"/>
      <c r="AU104" s="3"/>
      <c r="AV104" s="3"/>
      <c r="AW104" s="3"/>
      <c r="AX104" s="16"/>
      <c r="AY104" s="16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</row>
    <row r="105" spans="1:85" x14ac:dyDescent="0.2">
      <c r="A105" s="4">
        <v>400000</v>
      </c>
      <c r="B105" s="4">
        <f t="shared" si="67"/>
        <v>500000</v>
      </c>
      <c r="C105" s="3">
        <f>'Table 3'!AB17-C62</f>
        <v>53407733</v>
      </c>
      <c r="D105" s="3">
        <f>'Table 3'!AC17-D62</f>
        <v>58554347</v>
      </c>
      <c r="E105" s="3">
        <f>'Table 3'!AD17-E62</f>
        <v>30606864</v>
      </c>
      <c r="F105" s="3">
        <f>'Table 3'!AE17-F62</f>
        <v>26958083</v>
      </c>
      <c r="G105" s="3">
        <f>'Table 3'!AF17-G62</f>
        <v>34811030</v>
      </c>
      <c r="H105" s="3">
        <f>'Table 3'!AG17-H62</f>
        <v>32895083</v>
      </c>
      <c r="I105" s="3">
        <f>'Table 3'!AH17-I62</f>
        <v>42726623</v>
      </c>
      <c r="J105" s="3">
        <f>'Table 3'!AI17-J62</f>
        <v>72931103</v>
      </c>
      <c r="K105" s="3">
        <f>'Table 3'!AJ17-K62</f>
        <v>80393859</v>
      </c>
      <c r="L105" s="3">
        <f>'Table 3'!AK17-L62</f>
        <v>102286206</v>
      </c>
      <c r="M105" s="3">
        <f>'Table 3'!AL17-M62</f>
        <v>130863535</v>
      </c>
      <c r="N105" s="3">
        <f>'Table 3'!AM17-N62</f>
        <v>133868686</v>
      </c>
      <c r="O105" s="3">
        <f>'Table 3'!AN17-O62</f>
        <v>55394383</v>
      </c>
      <c r="P105" s="3">
        <f>'Table 3'!AO17-P62</f>
        <v>37248198</v>
      </c>
      <c r="Q105" s="3">
        <f>'Table 3'!AP17-Q62</f>
        <v>16509352</v>
      </c>
      <c r="R105" s="3">
        <f>'Table 3'!AQ17-R62</f>
        <v>16843169</v>
      </c>
      <c r="S105" s="3">
        <f>'Table 3'!AR17-S62</f>
        <v>15939000</v>
      </c>
      <c r="T105" s="3">
        <f>'Table 3'!AS17-T62</f>
        <v>28764000</v>
      </c>
      <c r="U105" s="3">
        <f>'Table 3'!AT17-U62</f>
        <v>43832000</v>
      </c>
      <c r="V105" s="3">
        <f>'Table 3'!AU17-V62</f>
        <v>42666000</v>
      </c>
      <c r="W105" s="3">
        <f>'Table 3'!AV17-W62</f>
        <v>20140000</v>
      </c>
      <c r="X105" s="3">
        <f>'Table 3'!AW17-X62</f>
        <v>32319000</v>
      </c>
      <c r="Y105" s="3">
        <f>'Table 3'!AX17-Y62</f>
        <v>35711000</v>
      </c>
      <c r="Z105" s="3">
        <f>'Table 3'!AY17-Z62</f>
        <v>42377000</v>
      </c>
      <c r="AR105" s="3"/>
      <c r="AS105" s="3"/>
      <c r="AT105" s="3"/>
      <c r="AU105" s="3"/>
      <c r="AV105" s="3"/>
      <c r="AW105" s="3"/>
      <c r="AX105" s="16"/>
      <c r="AY105" s="16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</row>
    <row r="106" spans="1:85" x14ac:dyDescent="0.2">
      <c r="A106" s="4">
        <v>500000</v>
      </c>
      <c r="B106" s="4">
        <f t="shared" si="67"/>
        <v>750000</v>
      </c>
      <c r="C106" s="3">
        <f>'Table 3'!AB18-C63</f>
        <v>76788586</v>
      </c>
      <c r="D106" s="3">
        <f>'Table 3'!AC18-D63</f>
        <v>72123287</v>
      </c>
      <c r="E106" s="3">
        <f>'Table 3'!AD18-E63</f>
        <v>57482188</v>
      </c>
      <c r="F106" s="3">
        <f>'Table 3'!AE18-F63</f>
        <v>28234353</v>
      </c>
      <c r="G106" s="3">
        <f>'Table 3'!AF18-G63</f>
        <v>50894991</v>
      </c>
      <c r="H106" s="3">
        <f>'Table 3'!AG18-H63</f>
        <v>40425684</v>
      </c>
      <c r="I106" s="3">
        <f>'Table 3'!AH18-I63</f>
        <v>72637987</v>
      </c>
      <c r="J106" s="3">
        <f>'Table 3'!AI18-J63</f>
        <v>105204271</v>
      </c>
      <c r="K106" s="3">
        <f>'Table 3'!AJ18-K63</f>
        <v>118998167</v>
      </c>
      <c r="L106" s="3">
        <f>'Table 3'!AK18-L63</f>
        <v>122611490</v>
      </c>
      <c r="M106" s="3">
        <f>'Table 3'!AL18-M63</f>
        <v>192467841</v>
      </c>
      <c r="N106" s="3">
        <f>'Table 3'!AM18-N63</f>
        <v>193203671</v>
      </c>
      <c r="O106" s="3">
        <f>'Table 3'!AN18-O63</f>
        <v>111299897</v>
      </c>
      <c r="P106" s="3">
        <f>'Table 3'!AO18-P63</f>
        <v>61623873</v>
      </c>
      <c r="Q106" s="3">
        <f>'Table 3'!AP18-Q63</f>
        <v>32957709</v>
      </c>
      <c r="R106" s="3">
        <f>'Table 3'!AQ18-R63</f>
        <v>26227569</v>
      </c>
      <c r="S106" s="3">
        <f>'Table 3'!AR18-S63</f>
        <v>32847000</v>
      </c>
      <c r="T106" s="3">
        <f>'Table 3'!AS18-T63</f>
        <v>41308000</v>
      </c>
      <c r="U106" s="3">
        <f>'Table 3'!AT18-U63</f>
        <v>65373000</v>
      </c>
      <c r="V106" s="3">
        <f>'Table 3'!AU18-V63</f>
        <v>62894000</v>
      </c>
      <c r="W106" s="3">
        <f>'Table 3'!AV18-W63</f>
        <v>33592000</v>
      </c>
      <c r="X106" s="3">
        <f>'Table 3'!AW18-X63</f>
        <v>43350000</v>
      </c>
      <c r="Y106" s="3">
        <f>'Table 3'!AX18-Y63</f>
        <v>41816000</v>
      </c>
      <c r="Z106" s="3">
        <f>'Table 3'!AY18-Z63</f>
        <v>54889000</v>
      </c>
      <c r="AR106" s="3"/>
      <c r="AS106" s="3"/>
      <c r="AT106" s="3"/>
      <c r="AU106" s="3"/>
      <c r="AV106" s="3"/>
      <c r="AW106" s="3"/>
      <c r="AX106" s="16"/>
      <c r="AY106" s="16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</row>
    <row r="107" spans="1:85" x14ac:dyDescent="0.2">
      <c r="A107" s="4">
        <v>750000</v>
      </c>
      <c r="B107" s="4">
        <f t="shared" si="67"/>
        <v>1000000</v>
      </c>
      <c r="C107" s="3">
        <f>'Table 3'!AB19-C64</f>
        <v>38334813</v>
      </c>
      <c r="D107" s="3">
        <f>'Table 3'!AC19-D64</f>
        <v>47775586</v>
      </c>
      <c r="E107" s="3">
        <f>'Table 3'!AD19-E64</f>
        <v>20894373</v>
      </c>
      <c r="F107" s="3">
        <f>'Table 3'!AE19-F64</f>
        <v>14076814</v>
      </c>
      <c r="G107" s="3">
        <f>'Table 3'!AF19-G64</f>
        <v>19568775</v>
      </c>
      <c r="H107" s="3">
        <f>'Table 3'!AG19-H64</f>
        <v>23906030</v>
      </c>
      <c r="I107" s="3">
        <f>'Table 3'!AH19-I64</f>
        <v>28272158</v>
      </c>
      <c r="J107" s="3">
        <f>'Table 3'!AI19-J64</f>
        <v>54907992</v>
      </c>
      <c r="K107" s="3">
        <f>'Table 3'!AJ19-K64</f>
        <v>67291064</v>
      </c>
      <c r="L107" s="3">
        <f>'Table 3'!AK19-L64</f>
        <v>80662567</v>
      </c>
      <c r="M107" s="3">
        <f>'Table 3'!AL19-M64</f>
        <v>104437344</v>
      </c>
      <c r="N107" s="3">
        <f>'Table 3'!AM19-N64</f>
        <v>100756646</v>
      </c>
      <c r="O107" s="3">
        <f>'Table 3'!AN19-O64</f>
        <v>52219673</v>
      </c>
      <c r="P107" s="3">
        <f>'Table 3'!AO19-P64</f>
        <v>30541831</v>
      </c>
      <c r="Q107" s="3">
        <f>'Table 3'!AP19-Q64</f>
        <v>15029522</v>
      </c>
      <c r="R107" s="3">
        <f>'Table 3'!AQ19-R64</f>
        <v>13411911</v>
      </c>
      <c r="S107" s="3">
        <f>'Table 3'!AR19-S64</f>
        <v>23334000</v>
      </c>
      <c r="T107" s="3">
        <f>'Table 3'!AS19-T64</f>
        <v>19819000</v>
      </c>
      <c r="U107" s="3">
        <f>'Table 3'!AT19-U64</f>
        <v>39896000</v>
      </c>
      <c r="V107" s="3">
        <f>'Table 3'!AU19-V64</f>
        <v>48562000</v>
      </c>
      <c r="W107" s="3">
        <f>'Table 3'!AV19-W64</f>
        <v>18394000</v>
      </c>
      <c r="X107" s="3">
        <f>'Table 3'!AW19-X64</f>
        <v>21383000</v>
      </c>
      <c r="Y107" s="3">
        <f>'Table 3'!AX19-Y64</f>
        <v>24347000</v>
      </c>
      <c r="Z107" s="3">
        <f>'Table 3'!AY19-Z64</f>
        <v>35602000</v>
      </c>
      <c r="AR107" s="3"/>
      <c r="AS107" s="3"/>
      <c r="AT107" s="3"/>
      <c r="AU107" s="3"/>
      <c r="AV107" s="3"/>
      <c r="AW107" s="3"/>
      <c r="AX107" s="16"/>
      <c r="AY107" s="16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</row>
    <row r="108" spans="1:85" x14ac:dyDescent="0.2">
      <c r="A108" s="4">
        <v>1000000</v>
      </c>
      <c r="B108" s="4">
        <f t="shared" si="67"/>
        <v>1500000</v>
      </c>
      <c r="C108" s="3">
        <f>'Table 3'!AB20-C65</f>
        <v>38822133</v>
      </c>
      <c r="D108" s="3">
        <f>'Table 3'!AC20-D65</f>
        <v>35730940</v>
      </c>
      <c r="E108" s="3">
        <f>'Table 3'!AD20-E65</f>
        <v>21336495</v>
      </c>
      <c r="F108" s="3">
        <f>'Table 3'!AE20-F65</f>
        <v>12778711</v>
      </c>
      <c r="G108" s="3">
        <f>'Table 3'!AF20-G65</f>
        <v>26091986</v>
      </c>
      <c r="H108" s="3">
        <f>'Table 3'!AG20-H65</f>
        <v>19909962</v>
      </c>
      <c r="I108" s="3">
        <f>'Table 3'!AH20-I65</f>
        <v>24982227</v>
      </c>
      <c r="J108" s="3">
        <f>'Table 3'!AI20-J65</f>
        <v>49150429</v>
      </c>
      <c r="K108" s="3">
        <f>'Table 3'!AJ20-K65</f>
        <v>56742347</v>
      </c>
      <c r="L108" s="3">
        <f>'Table 3'!AK20-L65</f>
        <v>84015848</v>
      </c>
      <c r="M108" s="3">
        <f>'Table 3'!AL20-M65</f>
        <v>108190922</v>
      </c>
      <c r="N108" s="3">
        <f>'Table 3'!AM20-N65</f>
        <v>101949191</v>
      </c>
      <c r="O108" s="3">
        <f>'Table 3'!AN20-O65</f>
        <v>71949104</v>
      </c>
      <c r="P108" s="3">
        <f>'Table 3'!AO20-P65</f>
        <v>35774107</v>
      </c>
      <c r="Q108" s="3">
        <f>'Table 3'!AP20-Q65</f>
        <v>14609088</v>
      </c>
      <c r="R108" s="3">
        <f>'Table 3'!AQ20-R65</f>
        <v>22597638</v>
      </c>
      <c r="S108" s="3">
        <f>'Table 3'!AR20-S65</f>
        <v>23936000</v>
      </c>
      <c r="T108" s="3">
        <f>'Table 3'!AS20-T65</f>
        <v>21628000</v>
      </c>
      <c r="U108" s="3">
        <f>'Table 3'!AT20-U65</f>
        <v>37586000</v>
      </c>
      <c r="V108" s="3">
        <f>'Table 3'!AU20-V65</f>
        <v>34690000</v>
      </c>
      <c r="W108" s="3">
        <f>'Table 3'!AV20-W65</f>
        <v>16623000</v>
      </c>
      <c r="X108" s="3">
        <f>'Table 3'!AW20-X65</f>
        <v>28359000</v>
      </c>
      <c r="Y108" s="3">
        <f>'Table 3'!AX20-Y65</f>
        <v>25707000</v>
      </c>
      <c r="Z108" s="3">
        <f>'Table 3'!AY20-Z65</f>
        <v>30026000</v>
      </c>
      <c r="AR108" s="3"/>
      <c r="AS108" s="3"/>
      <c r="AT108" s="3"/>
      <c r="AU108" s="3"/>
      <c r="AV108" s="3"/>
      <c r="AW108" s="3"/>
      <c r="AX108" s="16"/>
      <c r="AY108" s="16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</row>
    <row r="109" spans="1:85" x14ac:dyDescent="0.2">
      <c r="A109" s="4">
        <v>1500000</v>
      </c>
      <c r="B109" s="6">
        <v>99999999</v>
      </c>
      <c r="C109" s="3">
        <f>'Table 3'!AB21-C66</f>
        <v>96306325</v>
      </c>
      <c r="D109" s="3">
        <f>'Table 3'!AC21-D66</f>
        <v>79021220</v>
      </c>
      <c r="E109" s="3">
        <f>'Table 3'!AD21-E66</f>
        <v>51184398</v>
      </c>
      <c r="F109" s="3">
        <f>'Table 3'!AE21-F66</f>
        <v>36275535</v>
      </c>
      <c r="G109" s="3">
        <f>'Table 3'!AF21-G66</f>
        <v>56278443</v>
      </c>
      <c r="H109" s="3">
        <f>'Table 3'!AG21-H66</f>
        <v>59324598</v>
      </c>
      <c r="I109" s="3">
        <f>'Table 3'!AH21-I66</f>
        <v>77379852</v>
      </c>
      <c r="J109" s="3">
        <f>'Table 3'!AI21-J66</f>
        <v>109347682</v>
      </c>
      <c r="K109" s="3">
        <f>'Table 3'!AJ21-K66</f>
        <v>154638312</v>
      </c>
      <c r="L109" s="3">
        <f>'Table 3'!AK21-L66</f>
        <v>181183098</v>
      </c>
      <c r="M109" s="3">
        <f>'Table 3'!AL21-M66</f>
        <v>279181745</v>
      </c>
      <c r="N109" s="3">
        <f>'Table 3'!AM21-N66</f>
        <v>303629250</v>
      </c>
      <c r="O109" s="3">
        <f>'Table 3'!AN21-O66</f>
        <v>155196121</v>
      </c>
      <c r="P109" s="3">
        <f>'Table 3'!AO21-P66</f>
        <v>99499762</v>
      </c>
      <c r="Q109" s="3">
        <f>'Table 3'!AP21-Q66</f>
        <v>21601468</v>
      </c>
      <c r="R109" s="3">
        <f>'Table 3'!AQ21-R66</f>
        <v>22391651</v>
      </c>
      <c r="S109" s="3">
        <f>'Table 3'!AR21-S66</f>
        <v>31367000</v>
      </c>
      <c r="T109" s="3">
        <f>'Table 3'!AS21-T66</f>
        <v>43220000</v>
      </c>
      <c r="U109" s="3">
        <f>'Table 3'!AT21-U66</f>
        <v>53034000</v>
      </c>
      <c r="V109" s="3">
        <f>'Table 3'!AU21-V66</f>
        <v>44015000</v>
      </c>
      <c r="W109" s="3">
        <f>'Table 3'!AV21-W66</f>
        <v>23099000</v>
      </c>
      <c r="X109" s="3">
        <f>'Table 3'!AW21-X66</f>
        <v>41244000</v>
      </c>
      <c r="Y109" s="3">
        <f>'Table 3'!AX21-Y66</f>
        <v>57037000</v>
      </c>
      <c r="Z109" s="3">
        <f>'Table 3'!AY21-Z66</f>
        <v>42595000</v>
      </c>
      <c r="AR109" s="3"/>
      <c r="AS109" s="3"/>
      <c r="AT109" s="3"/>
      <c r="AU109" s="3"/>
      <c r="AV109" s="3"/>
      <c r="AW109" s="3"/>
      <c r="AX109" s="16"/>
      <c r="AY109" s="16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</row>
    <row r="110" spans="1:85" x14ac:dyDescent="0.2">
      <c r="A110" s="3"/>
      <c r="B110" s="3"/>
      <c r="I110"/>
      <c r="K110"/>
      <c r="AR110" s="3"/>
      <c r="AS110" s="3"/>
      <c r="AT110" s="3"/>
      <c r="AU110" s="3"/>
      <c r="AV110" s="3"/>
      <c r="AW110" s="3"/>
      <c r="AX110" s="16"/>
      <c r="AY110" s="16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</row>
    <row r="111" spans="1:85" x14ac:dyDescent="0.2">
      <c r="A111" s="3" t="s">
        <v>280</v>
      </c>
      <c r="B111" s="3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R111" s="3"/>
      <c r="AS111" s="3"/>
      <c r="AT111" s="3"/>
      <c r="AU111" s="3"/>
      <c r="AV111" s="3"/>
      <c r="AW111" s="3"/>
      <c r="AX111" s="16"/>
      <c r="AY111" s="16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</row>
    <row r="112" spans="1:85" x14ac:dyDescent="0.2">
      <c r="A112" s="3"/>
      <c r="B112" s="3"/>
      <c r="C112">
        <v>1918</v>
      </c>
      <c r="D112">
        <v>1919</v>
      </c>
      <c r="E112">
        <v>1920</v>
      </c>
      <c r="F112" s="10">
        <v>1921</v>
      </c>
      <c r="G112" s="10">
        <v>1922</v>
      </c>
      <c r="H112" s="7">
        <v>1923</v>
      </c>
      <c r="I112" s="7">
        <v>1924</v>
      </c>
      <c r="J112" s="7">
        <v>1925</v>
      </c>
      <c r="K112">
        <v>1926</v>
      </c>
      <c r="L112">
        <v>1927</v>
      </c>
      <c r="M112">
        <v>1928</v>
      </c>
      <c r="N112">
        <v>1929</v>
      </c>
      <c r="O112">
        <v>1930</v>
      </c>
      <c r="P112">
        <v>1931</v>
      </c>
      <c r="Q112">
        <v>1932</v>
      </c>
      <c r="R112">
        <v>1933</v>
      </c>
      <c r="S112">
        <v>1934</v>
      </c>
      <c r="T112">
        <v>1935</v>
      </c>
      <c r="U112">
        <v>1936</v>
      </c>
      <c r="V112">
        <v>1937</v>
      </c>
      <c r="W112">
        <v>1938</v>
      </c>
      <c r="X112">
        <v>1939</v>
      </c>
      <c r="Y112">
        <v>1940</v>
      </c>
      <c r="Z112">
        <v>1941</v>
      </c>
      <c r="AR112" s="3"/>
      <c r="AS112" s="3"/>
      <c r="AT112" s="3"/>
      <c r="AU112" s="3"/>
      <c r="AV112" s="3"/>
      <c r="AW112" s="3"/>
      <c r="AX112" s="16"/>
      <c r="AY112" s="16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</row>
    <row r="113" spans="1:85" x14ac:dyDescent="0.2">
      <c r="A113" s="4">
        <v>20000</v>
      </c>
      <c r="B113" s="4">
        <v>25000</v>
      </c>
      <c r="C113" s="28">
        <f>C48/'Table 3'!AB3</f>
        <v>2.4710461646218426E-2</v>
      </c>
      <c r="D113" s="28">
        <f>D48/'Table 3'!AC3</f>
        <v>7.501618154938286E-2</v>
      </c>
      <c r="E113" s="28">
        <f>E48/'Table 3'!AD3</f>
        <v>6.5483346153415833E-2</v>
      </c>
      <c r="F113" s="28">
        <f>F48/'Table 3'!AE3</f>
        <v>4.0941060561675881E-2</v>
      </c>
      <c r="G113" s="28">
        <f>G48/'Table 3'!AF3</f>
        <v>8.0558911762700608E-2</v>
      </c>
      <c r="H113" s="28">
        <f>H48/'Table 3'!AG3</f>
        <v>7.5266453863534297E-2</v>
      </c>
      <c r="I113" s="28">
        <f>I48/'Table 3'!AH3</f>
        <v>0.10624664434293829</v>
      </c>
      <c r="J113" s="28">
        <f>J48/'Table 3'!AI3</f>
        <v>0.18125476252453618</v>
      </c>
      <c r="K113" s="28">
        <f>K48/'Table 3'!AJ3</f>
        <v>0.12135582353971797</v>
      </c>
      <c r="L113" s="28">
        <f>L48/'Table 3'!AK3</f>
        <v>0.13708178521437392</v>
      </c>
      <c r="M113" s="28">
        <f>M48/'Table 3'!AL3</f>
        <v>0.20416623106978751</v>
      </c>
      <c r="N113" s="28">
        <f>N48/'Table 3'!AM3</f>
        <v>0.14401916232214176</v>
      </c>
      <c r="O113" s="28">
        <f>O48/'Table 3'!AN3</f>
        <v>-3.3198258868828844E-2</v>
      </c>
      <c r="P113" s="28">
        <f>P48/'Table 3'!AO3</f>
        <v>-0.10808547111735775</v>
      </c>
      <c r="Q113" s="28">
        <f>Q48/'Table 3'!AP3</f>
        <v>4.4536579824486526E-3</v>
      </c>
      <c r="R113" s="28">
        <f>R48/'Table 3'!AQ3</f>
        <v>7.5617945489048752E-2</v>
      </c>
      <c r="S113" s="28">
        <f>S48/'Table 3'!AR3</f>
        <v>1.7306908514945971E-2</v>
      </c>
      <c r="T113" s="28">
        <f>T48/'Table 3'!AS3</f>
        <v>6.2771482466799644E-2</v>
      </c>
      <c r="U113" s="28">
        <f>U48/'Table 3'!AT3</f>
        <v>9.3544134665777101E-2</v>
      </c>
      <c r="V113" s="28">
        <f>V48/'Table 3'!AU3</f>
        <v>2.3503245190744378E-2</v>
      </c>
      <c r="W113" s="28">
        <f>W48/'Table 3'!AV3</f>
        <v>-5.4900539947565202E-3</v>
      </c>
      <c r="X113" s="28">
        <f>X48/'Table 3'!AW3</f>
        <v>1.0012531407232952E-2</v>
      </c>
      <c r="Y113" s="28">
        <f>Y48/'Table 3'!AX3</f>
        <v>-5.426625727377607E-3</v>
      </c>
      <c r="Z113" s="28">
        <f>Z48/'Table 3'!AY3</f>
        <v>-2.103602638614922E-2</v>
      </c>
      <c r="AR113" s="3"/>
      <c r="AS113" s="3"/>
      <c r="AT113" s="3"/>
      <c r="AU113" s="3"/>
      <c r="AV113" s="3"/>
      <c r="AW113" s="3"/>
      <c r="AX113" s="16"/>
      <c r="AY113" s="16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</row>
    <row r="114" spans="1:85" x14ac:dyDescent="0.2">
      <c r="A114" s="4">
        <v>25000</v>
      </c>
      <c r="B114" s="4">
        <v>30000</v>
      </c>
      <c r="C114" s="28">
        <f>C49/'Table 3'!AB4</f>
        <v>2.8780957602931749E-2</v>
      </c>
      <c r="D114" s="28">
        <f>D49/'Table 3'!AC4</f>
        <v>7.7041453808580324E-2</v>
      </c>
      <c r="E114" s="28">
        <f>E49/'Table 3'!AD4</f>
        <v>6.0735366428413748E-2</v>
      </c>
      <c r="F114" s="28">
        <f>F49/'Table 3'!AE4</f>
        <v>4.1918764015682793E-2</v>
      </c>
      <c r="G114" s="28">
        <f>G49/'Table 3'!AF4</f>
        <v>7.9884464700089017E-2</v>
      </c>
      <c r="H114" s="28">
        <f>H49/'Table 3'!AG4</f>
        <v>7.0073264196323384E-2</v>
      </c>
      <c r="I114" s="28">
        <f>I49/'Table 3'!AH4</f>
        <v>0.11469750288272119</v>
      </c>
      <c r="J114" s="28">
        <f>J49/'Table 3'!AI4</f>
        <v>0.18878633808920947</v>
      </c>
      <c r="K114" s="28">
        <f>K49/'Table 3'!AJ4</f>
        <v>0.13493537589908308</v>
      </c>
      <c r="L114" s="28">
        <f>L49/'Table 3'!AK4</f>
        <v>0.14938856378354165</v>
      </c>
      <c r="M114" s="28">
        <f>M49/'Table 3'!AL4</f>
        <v>0.22441933016055496</v>
      </c>
      <c r="N114" s="28">
        <f>N49/'Table 3'!AM4</f>
        <v>0.16396777943659102</v>
      </c>
      <c r="O114" s="28">
        <f>O49/'Table 3'!AN4</f>
        <v>-2.6586528624441733E-2</v>
      </c>
      <c r="P114" s="28">
        <f>P49/'Table 3'!AO4</f>
        <v>-0.10759415728484516</v>
      </c>
      <c r="Q114" s="28">
        <f>Q49/'Table 3'!AP4</f>
        <v>1.2102656448371822E-2</v>
      </c>
      <c r="R114" s="28">
        <f>R49/'Table 3'!AQ4</f>
        <v>9.3475701202220887E-2</v>
      </c>
      <c r="S114" s="28">
        <f>S49/'Table 3'!AR4</f>
        <v>2.5134427133599889E-2</v>
      </c>
      <c r="T114" s="28">
        <f>T49/'Table 3'!AS4</f>
        <v>7.0300166863528135E-2</v>
      </c>
      <c r="U114" s="28">
        <f>U49/'Table 3'!AT4</f>
        <v>0.10161806608507117</v>
      </c>
      <c r="V114" s="28">
        <f>V49/'Table 3'!AU4</f>
        <v>2.5421739953315248E-2</v>
      </c>
      <c r="W114" s="28">
        <f>W49/'Table 3'!AV4</f>
        <v>-3.8607822030857553E-3</v>
      </c>
      <c r="X114" s="28">
        <f>X49/'Table 3'!AW4</f>
        <v>7.7266339143073357E-3</v>
      </c>
      <c r="Y114" s="28">
        <f>Y49/'Table 3'!AX4</f>
        <v>-1.2681804556738906E-3</v>
      </c>
      <c r="Z114" s="28">
        <f>Z49/'Table 3'!AY4</f>
        <v>-2.1569485362035606E-2</v>
      </c>
      <c r="AR114" s="3"/>
      <c r="AS114" s="3"/>
      <c r="AT114" s="3"/>
      <c r="AU114" s="3"/>
      <c r="AV114" s="3"/>
      <c r="AW114" s="3"/>
      <c r="AX114" s="16"/>
      <c r="AY114" s="16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</row>
    <row r="115" spans="1:85" x14ac:dyDescent="0.2">
      <c r="A115" s="4">
        <v>30000</v>
      </c>
      <c r="B115" s="4">
        <v>40000</v>
      </c>
      <c r="C115" s="28">
        <f>C50/'Table 3'!AB5</f>
        <v>2.349174369249446E-2</v>
      </c>
      <c r="D115" s="28">
        <f>D50/'Table 3'!AC5</f>
        <v>7.4221654924616742E-2</v>
      </c>
      <c r="E115" s="28">
        <f>E50/'Table 3'!AD5</f>
        <v>5.6183945350791492E-2</v>
      </c>
      <c r="F115" s="28">
        <f>F50/'Table 3'!AE5</f>
        <v>3.8826092151795298E-2</v>
      </c>
      <c r="G115" s="28">
        <f>G50/'Table 3'!AF5</f>
        <v>9.4938994453179701E-2</v>
      </c>
      <c r="H115" s="28">
        <f>H50/'Table 3'!AG5</f>
        <v>8.2508837592442388E-2</v>
      </c>
      <c r="I115" s="28">
        <f>I50/'Table 3'!AH5</f>
        <v>0.12071324656893077</v>
      </c>
      <c r="J115" s="28">
        <f>J50/'Table 3'!AI5</f>
        <v>0.20661336575607503</v>
      </c>
      <c r="K115" s="28">
        <f>K50/'Table 3'!AJ5</f>
        <v>0.14294243758070668</v>
      </c>
      <c r="L115" s="28">
        <f>L50/'Table 3'!AK5</f>
        <v>0.16430080305139952</v>
      </c>
      <c r="M115" s="28">
        <f>M50/'Table 3'!AL5</f>
        <v>0.24739578913291216</v>
      </c>
      <c r="N115" s="28">
        <f>N50/'Table 3'!AM5</f>
        <v>0.18160402164656178</v>
      </c>
      <c r="O115" s="28">
        <f>O50/'Table 3'!AN5</f>
        <v>-2.2263681534639881E-2</v>
      </c>
      <c r="P115" s="28">
        <f>P50/'Table 3'!AO5</f>
        <v>-6.9757271845622401E-2</v>
      </c>
      <c r="Q115" s="28">
        <f>Q50/'Table 3'!AP5</f>
        <v>2.0590392801149594E-2</v>
      </c>
      <c r="R115" s="28">
        <f>R50/'Table 3'!AQ5</f>
        <v>0.11194596210990901</v>
      </c>
      <c r="S115" s="28">
        <f>S50/'Table 3'!AR5</f>
        <v>2.8579999454580163E-2</v>
      </c>
      <c r="T115" s="28">
        <f>T50/'Table 3'!AS5</f>
        <v>7.8543232648042194E-2</v>
      </c>
      <c r="U115" s="28">
        <f>U50/'Table 3'!AT5</f>
        <v>0.11077164612074593</v>
      </c>
      <c r="V115" s="28">
        <f>V50/'Table 3'!AU5</f>
        <v>2.8793979276705055E-2</v>
      </c>
      <c r="W115" s="28">
        <f>W50/'Table 3'!AV5</f>
        <v>5.3992420035689449E-3</v>
      </c>
      <c r="X115" s="28">
        <f>X50/'Table 3'!AW5</f>
        <v>1.1439014335692855E-2</v>
      </c>
      <c r="Y115" s="28">
        <f>Y50/'Table 3'!AX5</f>
        <v>-5.2322091507266211E-3</v>
      </c>
      <c r="Z115" s="28">
        <f>Z50/'Table 3'!AY5</f>
        <v>-1.293341143191851E-2</v>
      </c>
      <c r="AR115" s="3"/>
      <c r="AS115" s="3"/>
      <c r="AT115" s="3"/>
      <c r="AU115" s="3"/>
      <c r="AV115" s="3"/>
      <c r="AW115" s="3"/>
      <c r="AX115" s="16"/>
      <c r="AY115" s="16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</row>
    <row r="116" spans="1:85" x14ac:dyDescent="0.2">
      <c r="A116" s="4">
        <v>40000</v>
      </c>
      <c r="B116" s="4">
        <v>50000</v>
      </c>
      <c r="C116" s="28">
        <f>C51/'Table 3'!AB6</f>
        <v>2.4820432766263868E-2</v>
      </c>
      <c r="D116" s="28">
        <f>D51/'Table 3'!AC6</f>
        <v>7.3979052380384908E-2</v>
      </c>
      <c r="E116" s="28">
        <f>E51/'Table 3'!AD6</f>
        <v>5.0006636339296813E-2</v>
      </c>
      <c r="F116" s="28">
        <f>F51/'Table 3'!AE6</f>
        <v>3.9840940284290347E-2</v>
      </c>
      <c r="G116" s="28">
        <f>G51/'Table 3'!AF6</f>
        <v>9.0125361236972276E-2</v>
      </c>
      <c r="H116" s="28">
        <f>H51/'Table 3'!AG6</f>
        <v>8.3642620778555068E-2</v>
      </c>
      <c r="I116" s="28">
        <f>I51/'Table 3'!AH6</f>
        <v>0.12569845460096082</v>
      </c>
      <c r="J116" s="28">
        <f>J51/'Table 3'!AI6</f>
        <v>0.21722497783762429</v>
      </c>
      <c r="K116" s="28">
        <f>K51/'Table 3'!AJ6</f>
        <v>0.14885889895005797</v>
      </c>
      <c r="L116" s="28">
        <f>L51/'Table 3'!AK6</f>
        <v>0.18245073779611157</v>
      </c>
      <c r="M116" s="28">
        <f>M51/'Table 3'!AL6</f>
        <v>0.26875336764387875</v>
      </c>
      <c r="N116" s="28">
        <f>N51/'Table 3'!AM6</f>
        <v>0.20930298269802552</v>
      </c>
      <c r="O116" s="28">
        <f>O51/'Table 3'!AN6</f>
        <v>1.6827142877662177E-4</v>
      </c>
      <c r="P116" s="28">
        <f>P51/'Table 3'!AO6</f>
        <v>-6.1115192193940814E-2</v>
      </c>
      <c r="Q116" s="28">
        <f>Q51/'Table 3'!AP6</f>
        <v>2.0575890671463551E-2</v>
      </c>
      <c r="R116" s="28">
        <f>R51/'Table 3'!AQ6</f>
        <v>0.11775863974140921</v>
      </c>
      <c r="S116" s="28">
        <f>S51/'Table 3'!AR6</f>
        <v>2.9419802822033728E-2</v>
      </c>
      <c r="T116" s="28">
        <f>T51/'Table 3'!AS6</f>
        <v>8.1989485736401607E-2</v>
      </c>
      <c r="U116" s="28">
        <f>U51/'Table 3'!AT6</f>
        <v>0.12301800993238796</v>
      </c>
      <c r="V116" s="28">
        <f>V51/'Table 3'!AU6</f>
        <v>2.4034446481057688E-2</v>
      </c>
      <c r="W116" s="28">
        <f>W51/'Table 3'!AV6</f>
        <v>8.3685366677931725E-3</v>
      </c>
      <c r="X116" s="28">
        <f>X51/'Table 3'!AW6</f>
        <v>1.4314203412364281E-2</v>
      </c>
      <c r="Y116" s="28">
        <f>Y51/'Table 3'!AX6</f>
        <v>-1.4200205437398337E-3</v>
      </c>
      <c r="Z116" s="28">
        <f>Z51/'Table 3'!AY6</f>
        <v>-8.5912710943471839E-3</v>
      </c>
      <c r="AR116" s="3"/>
      <c r="AS116" s="3"/>
      <c r="AT116" s="3"/>
      <c r="AU116" s="3"/>
      <c r="AV116" s="3"/>
      <c r="AW116" s="3"/>
      <c r="AX116" s="16"/>
      <c r="AY116" s="16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</row>
    <row r="117" spans="1:85" x14ac:dyDescent="0.2">
      <c r="A117" s="4">
        <v>50000</v>
      </c>
      <c r="B117" s="4">
        <v>60000</v>
      </c>
      <c r="C117" s="28">
        <f>C52/'Table 3'!AB7</f>
        <v>2.3696342781917432E-2</v>
      </c>
      <c r="D117" s="28">
        <f>D52/'Table 3'!AC7</f>
        <v>8.4456425391586765E-2</v>
      </c>
      <c r="E117" s="28">
        <f>E52/'Table 3'!AD7</f>
        <v>4.1983277695799945E-2</v>
      </c>
      <c r="F117" s="28">
        <f>F52/'Table 3'!AE7</f>
        <v>3.4118534077242697E-2</v>
      </c>
      <c r="G117" s="28">
        <f>G52/'Table 3'!AF7</f>
        <v>0.10660338673148552</v>
      </c>
      <c r="H117" s="28">
        <f>H52/'Table 3'!AG7</f>
        <v>0.10258603711414607</v>
      </c>
      <c r="I117" s="28">
        <f>I52/'Table 3'!AH7</f>
        <v>0.13376253281696671</v>
      </c>
      <c r="J117" s="28">
        <f>J52/'Table 3'!AI7</f>
        <v>0.22625085971959399</v>
      </c>
      <c r="K117" s="28">
        <f>K52/'Table 3'!AJ7</f>
        <v>0.16424638068428044</v>
      </c>
      <c r="L117" s="28">
        <f>L52/'Table 3'!AK7</f>
        <v>0.19330682190652521</v>
      </c>
      <c r="M117" s="28">
        <f>M52/'Table 3'!AL7</f>
        <v>0.29124416725424279</v>
      </c>
      <c r="N117" s="28">
        <f>N52/'Table 3'!AM7</f>
        <v>0.23350702171618745</v>
      </c>
      <c r="O117" s="28">
        <f>O52/'Table 3'!AN7</f>
        <v>-9.3282625478978445E-5</v>
      </c>
      <c r="P117" s="28">
        <f>P52/'Table 3'!AO7</f>
        <v>-9.9262840396288327E-2</v>
      </c>
      <c r="Q117" s="28">
        <f>Q52/'Table 3'!AP7</f>
        <v>3.384927995345114E-2</v>
      </c>
      <c r="R117" s="28">
        <f>R52/'Table 3'!AQ7</f>
        <v>0.12550778533890716</v>
      </c>
      <c r="S117" s="28">
        <f>S52/'Table 3'!AR7</f>
        <v>3.1515698651018581E-2</v>
      </c>
      <c r="T117" s="28">
        <f>T52/'Table 3'!AS7</f>
        <v>9.1245271974063402E-2</v>
      </c>
      <c r="U117" s="28">
        <f>U52/'Table 3'!AT7</f>
        <v>0.12428343297027271</v>
      </c>
      <c r="V117" s="28">
        <f>V52/'Table 3'!AU7</f>
        <v>4.0832107143929611E-2</v>
      </c>
      <c r="W117" s="28">
        <f>W52/'Table 3'!AV7</f>
        <v>1.8526009222554811E-2</v>
      </c>
      <c r="X117" s="28">
        <f>X52/'Table 3'!AW7</f>
        <v>1.937729189810946E-2</v>
      </c>
      <c r="Y117" s="28">
        <f>Y52/'Table 3'!AX7</f>
        <v>7.1592454112848402E-3</v>
      </c>
      <c r="Z117" s="28">
        <f>Z52/'Table 3'!AY7</f>
        <v>-1.5384758543038552E-3</v>
      </c>
      <c r="AR117" s="3"/>
      <c r="AS117" s="3"/>
      <c r="AT117" s="3"/>
      <c r="AU117" s="3"/>
      <c r="AV117" s="3"/>
      <c r="AW117" s="3"/>
      <c r="AX117" s="16"/>
      <c r="AY117" s="16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</row>
    <row r="118" spans="1:85" x14ac:dyDescent="0.2">
      <c r="A118" s="4">
        <v>60000</v>
      </c>
      <c r="B118" s="4">
        <v>70000</v>
      </c>
      <c r="C118" s="28">
        <f>C53/'Table 3'!AB8</f>
        <v>2.3161395598952892E-2</v>
      </c>
      <c r="D118" s="28">
        <f>D53/'Table 3'!AC8</f>
        <v>7.3708928355974132E-2</v>
      </c>
      <c r="E118" s="28">
        <f>E53/'Table 3'!AD8</f>
        <v>4.3280349561923982E-2</v>
      </c>
      <c r="F118" s="28">
        <f>F53/'Table 3'!AE8</f>
        <v>3.1713078871837524E-2</v>
      </c>
      <c r="G118" s="28">
        <f>G53/'Table 3'!AF8</f>
        <v>0.11209728697405193</v>
      </c>
      <c r="H118" s="28">
        <f>H53/'Table 3'!AG8</f>
        <v>0.10328431413523048</v>
      </c>
      <c r="I118" s="28">
        <f>I53/'Table 3'!AH8</f>
        <v>0.14389483425686544</v>
      </c>
      <c r="J118" s="28">
        <f>J53/'Table 3'!AI8</f>
        <v>0.24129156522189793</v>
      </c>
      <c r="K118" s="28">
        <f>K53/'Table 3'!AJ8</f>
        <v>0.17496698629188304</v>
      </c>
      <c r="L118" s="28">
        <f>L53/'Table 3'!AK8</f>
        <v>0.20414900559720575</v>
      </c>
      <c r="M118" s="28">
        <f>M53/'Table 3'!AL8</f>
        <v>0.31582579606450023</v>
      </c>
      <c r="N118" s="28">
        <f>N53/'Table 3'!AM8</f>
        <v>0.23630246361494089</v>
      </c>
      <c r="O118" s="28">
        <f>O53/'Table 3'!AN8</f>
        <v>1.4993927248608305E-2</v>
      </c>
      <c r="P118" s="28">
        <f>P53/'Table 3'!AO8</f>
        <v>-7.2435014274001855E-2</v>
      </c>
      <c r="Q118" s="28">
        <f>Q53/'Table 3'!AP8</f>
        <v>2.5729511666985155E-2</v>
      </c>
      <c r="R118" s="28">
        <f>R53/'Table 3'!AQ8</f>
        <v>0.14250080897287701</v>
      </c>
      <c r="S118" s="28">
        <f>S53/'Table 3'!AR8</f>
        <v>4.3681557800133594E-2</v>
      </c>
      <c r="T118" s="28">
        <f>T53/'Table 3'!AS8</f>
        <v>9.2484033933848062E-2</v>
      </c>
      <c r="U118" s="28">
        <f>U53/'Table 3'!AT8</f>
        <v>0.1196134203304193</v>
      </c>
      <c r="V118" s="28">
        <f>V53/'Table 3'!AU8</f>
        <v>3.3647241026153421E-2</v>
      </c>
      <c r="W118" s="28">
        <f>W53/'Table 3'!AV8</f>
        <v>1.9999302552657274E-2</v>
      </c>
      <c r="X118" s="28">
        <f>X53/'Table 3'!AW8</f>
        <v>1.9252061762278307E-2</v>
      </c>
      <c r="Y118" s="28">
        <f>Y53/'Table 3'!AX8</f>
        <v>1.3474607576974723E-2</v>
      </c>
      <c r="Z118" s="28">
        <f>Z53/'Table 3'!AY8</f>
        <v>-4.0174738969919694E-4</v>
      </c>
      <c r="AR118" s="3"/>
      <c r="AS118" s="3"/>
      <c r="AT118" s="3"/>
      <c r="AU118" s="3"/>
      <c r="AV118" s="3"/>
      <c r="AW118" s="3"/>
      <c r="AX118" s="16"/>
      <c r="AY118" s="16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</row>
    <row r="119" spans="1:85" x14ac:dyDescent="0.2">
      <c r="A119" s="4">
        <v>70000</v>
      </c>
      <c r="B119" s="4">
        <v>80000</v>
      </c>
      <c r="C119" s="28">
        <f>C54/'Table 3'!AB9</f>
        <v>2.0203061289340175E-2</v>
      </c>
      <c r="D119" s="28">
        <f>D54/'Table 3'!AC9</f>
        <v>7.0162120387340404E-2</v>
      </c>
      <c r="E119" s="28">
        <f>E54/'Table 3'!AD9</f>
        <v>3.833358147746125E-2</v>
      </c>
      <c r="F119" s="28">
        <f>F54/'Table 3'!AE9</f>
        <v>2.7958807502324504E-2</v>
      </c>
      <c r="G119" s="28">
        <f>G54/'Table 3'!AF9</f>
        <v>0.11305312675703467</v>
      </c>
      <c r="H119" s="28">
        <f>H54/'Table 3'!AG9</f>
        <v>0.10544270248345478</v>
      </c>
      <c r="I119" s="28">
        <f>I54/'Table 3'!AH9</f>
        <v>0.14802007634899458</v>
      </c>
      <c r="J119" s="28">
        <f>J54/'Table 3'!AI9</f>
        <v>0.24920229707543332</v>
      </c>
      <c r="K119" s="28">
        <f>K54/'Table 3'!AJ9</f>
        <v>0.18619166921470415</v>
      </c>
      <c r="L119" s="28">
        <f>L54/'Table 3'!AK9</f>
        <v>0.22068311596319534</v>
      </c>
      <c r="M119" s="28">
        <f>M54/'Table 3'!AL9</f>
        <v>0.32588931693044598</v>
      </c>
      <c r="N119" s="28">
        <f>N54/'Table 3'!AM9</f>
        <v>0.26011227263536002</v>
      </c>
      <c r="O119" s="28">
        <f>O54/'Table 3'!AN9</f>
        <v>1.3131826774822152E-2</v>
      </c>
      <c r="P119" s="28">
        <f>P54/'Table 3'!AO9</f>
        <v>-5.6682732706839656E-2</v>
      </c>
      <c r="Q119" s="28">
        <f>Q54/'Table 3'!AP9</f>
        <v>2.4059007756004787E-2</v>
      </c>
      <c r="R119" s="28">
        <f>R54/'Table 3'!AQ9</f>
        <v>0.13921922835379508</v>
      </c>
      <c r="S119" s="28">
        <f>S54/'Table 3'!AR9</f>
        <v>3.4885219607899295E-2</v>
      </c>
      <c r="T119" s="28">
        <f>T54/'Table 3'!AS9</f>
        <v>9.7610027119539269E-2</v>
      </c>
      <c r="U119" s="28">
        <f>U54/'Table 3'!AT9</f>
        <v>0.12269658765142875</v>
      </c>
      <c r="V119" s="28">
        <f>V54/'Table 3'!AU9</f>
        <v>3.4999471207233887E-2</v>
      </c>
      <c r="W119" s="28">
        <f>W54/'Table 3'!AV9</f>
        <v>3.8786190102672771E-2</v>
      </c>
      <c r="X119" s="28">
        <f>X54/'Table 3'!AW9</f>
        <v>2.7771924279141644E-2</v>
      </c>
      <c r="Y119" s="28">
        <f>Y54/'Table 3'!AX9</f>
        <v>1.2035587643356866E-2</v>
      </c>
      <c r="Z119" s="28">
        <f>Z54/'Table 3'!AY9</f>
        <v>1.9436649576845617E-2</v>
      </c>
      <c r="AR119" s="3"/>
      <c r="AS119" s="3"/>
      <c r="AT119" s="3"/>
      <c r="AU119" s="3"/>
      <c r="AV119" s="3"/>
      <c r="AW119" s="3"/>
      <c r="AX119" s="16"/>
      <c r="AY119" s="16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</row>
    <row r="120" spans="1:85" x14ac:dyDescent="0.2">
      <c r="A120" s="4">
        <v>80000</v>
      </c>
      <c r="B120" s="4">
        <v>90000</v>
      </c>
      <c r="C120" s="28">
        <f>C55/'Table 3'!AB10</f>
        <v>1.6031246092655081E-2</v>
      </c>
      <c r="D120" s="28">
        <f>D55/'Table 3'!AC10</f>
        <v>7.8631984976967537E-2</v>
      </c>
      <c r="E120" s="28">
        <f>E55/'Table 3'!AD10</f>
        <v>3.4946347088922552E-2</v>
      </c>
      <c r="F120" s="28">
        <f>F55/'Table 3'!AE10</f>
        <v>2.6873499975242618E-2</v>
      </c>
      <c r="G120" s="28">
        <f>G55/'Table 3'!AF10</f>
        <v>0.1169428699165502</v>
      </c>
      <c r="H120" s="28">
        <f>H55/'Table 3'!AG10</f>
        <v>0.12826859010661762</v>
      </c>
      <c r="I120" s="28">
        <f>I55/'Table 3'!AH10</f>
        <v>0.14055388365386695</v>
      </c>
      <c r="J120" s="28">
        <f>J55/'Table 3'!AI10</f>
        <v>0.24485643254663425</v>
      </c>
      <c r="K120" s="28">
        <f>K55/'Table 3'!AJ10</f>
        <v>0.19913486421289875</v>
      </c>
      <c r="L120" s="28">
        <f>L55/'Table 3'!AK10</f>
        <v>0.22936112023982647</v>
      </c>
      <c r="M120" s="28">
        <f>M55/'Table 3'!AL10</f>
        <v>0.3318473904193468</v>
      </c>
      <c r="N120" s="28">
        <f>N55/'Table 3'!AM10</f>
        <v>0.29757633825620589</v>
      </c>
      <c r="O120" s="28">
        <f>O55/'Table 3'!AN10</f>
        <v>1.3648964664443094E-2</v>
      </c>
      <c r="P120" s="28">
        <f>P55/'Table 3'!AO10</f>
        <v>-9.161735247236838E-2</v>
      </c>
      <c r="Q120" s="28">
        <f>Q55/'Table 3'!AP10</f>
        <v>3.1694319648432411E-2</v>
      </c>
      <c r="R120" s="28">
        <f>R55/'Table 3'!AQ10</f>
        <v>0.17249198141962238</v>
      </c>
      <c r="S120" s="28">
        <f>S55/'Table 3'!AR10</f>
        <v>5.2121668578079802E-2</v>
      </c>
      <c r="T120" s="28">
        <f>T55/'Table 3'!AS10</f>
        <v>9.5296665001089034E-2</v>
      </c>
      <c r="U120" s="28">
        <f>U55/'Table 3'!AT10</f>
        <v>0.12045032746905532</v>
      </c>
      <c r="V120" s="28">
        <f>V55/'Table 3'!AU10</f>
        <v>3.7314726532027387E-2</v>
      </c>
      <c r="W120" s="28">
        <f>W55/'Table 3'!AV10</f>
        <v>4.3716230439969125E-2</v>
      </c>
      <c r="X120" s="28">
        <f>X55/'Table 3'!AW10</f>
        <v>2.7775770277757704E-2</v>
      </c>
      <c r="Y120" s="28">
        <f>Y55/'Table 3'!AX10</f>
        <v>2.5530513612722641E-2</v>
      </c>
      <c r="Z120" s="28">
        <f>Z55/'Table 3'!AY10</f>
        <v>6.0335912705488E-3</v>
      </c>
      <c r="AR120" s="3"/>
      <c r="AS120" s="3"/>
      <c r="AT120" s="3"/>
      <c r="AU120" s="3"/>
      <c r="AV120" s="3"/>
      <c r="AW120" s="3"/>
      <c r="AX120" s="16"/>
      <c r="AY120" s="16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</row>
    <row r="121" spans="1:85" x14ac:dyDescent="0.2">
      <c r="A121" s="4">
        <v>90000</v>
      </c>
      <c r="B121" s="4">
        <v>100000</v>
      </c>
      <c r="C121" s="28">
        <f>C56/'Table 3'!AB11</f>
        <v>1.3633383198104993E-2</v>
      </c>
      <c r="D121" s="28">
        <f>D56/'Table 3'!AC11</f>
        <v>7.0613989790417608E-2</v>
      </c>
      <c r="E121" s="28">
        <f>E56/'Table 3'!AD11</f>
        <v>3.5729767747989367E-2</v>
      </c>
      <c r="F121" s="28">
        <f>F56/'Table 3'!AE11</f>
        <v>2.4798309883764798E-2</v>
      </c>
      <c r="G121" s="28">
        <f>G56/'Table 3'!AF11</f>
        <v>0.15975106372671249</v>
      </c>
      <c r="H121" s="28">
        <f>H56/'Table 3'!AG11</f>
        <v>0.14016776827561725</v>
      </c>
      <c r="I121" s="28">
        <f>I56/'Table 3'!AH11</f>
        <v>0.17398824035861249</v>
      </c>
      <c r="J121" s="28">
        <f>J56/'Table 3'!AI11</f>
        <v>0.28172319196364276</v>
      </c>
      <c r="K121" s="28">
        <f>K56/'Table 3'!AJ11</f>
        <v>0.20250029802878292</v>
      </c>
      <c r="L121" s="28">
        <f>L56/'Table 3'!AK11</f>
        <v>0.26095858903377323</v>
      </c>
      <c r="M121" s="28">
        <f>M56/'Table 3'!AL11</f>
        <v>0.35303635807736278</v>
      </c>
      <c r="N121" s="28">
        <f>N56/'Table 3'!AM11</f>
        <v>0.31613860452791664</v>
      </c>
      <c r="O121" s="28">
        <f>O56/'Table 3'!AN11</f>
        <v>6.3918403159695755E-2</v>
      </c>
      <c r="P121" s="28">
        <f>P56/'Table 3'!AO11</f>
        <v>-0.13713488849393116</v>
      </c>
      <c r="Q121" s="28">
        <f>Q56/'Table 3'!AP11</f>
        <v>3.9879940389983839E-2</v>
      </c>
      <c r="R121" s="28">
        <f>R56/'Table 3'!AQ11</f>
        <v>0.16579938975324923</v>
      </c>
      <c r="S121" s="28">
        <f>S56/'Table 3'!AR11</f>
        <v>3.645333698780321E-2</v>
      </c>
      <c r="T121" s="28">
        <f>T56/'Table 3'!AS11</f>
        <v>0.10238184983756035</v>
      </c>
      <c r="U121" s="28">
        <f>U56/'Table 3'!AT11</f>
        <v>0.1251449833443134</v>
      </c>
      <c r="V121" s="28">
        <f>V56/'Table 3'!AU11</f>
        <v>3.411000889826319E-2</v>
      </c>
      <c r="W121" s="28">
        <f>W56/'Table 3'!AV11</f>
        <v>5.8483083170458645E-2</v>
      </c>
      <c r="X121" s="28">
        <f>X56/'Table 3'!AW11</f>
        <v>2.9914654819664464E-2</v>
      </c>
      <c r="Y121" s="28">
        <f>Y56/'Table 3'!AX11</f>
        <v>1.9262520638414968E-2</v>
      </c>
      <c r="Z121" s="28">
        <f>Z56/'Table 3'!AY11</f>
        <v>2.6020505195456352E-2</v>
      </c>
      <c r="AR121" s="3"/>
      <c r="AS121" s="3"/>
      <c r="AT121" s="3"/>
      <c r="AU121" s="3"/>
      <c r="AV121" s="3"/>
      <c r="AW121" s="3"/>
      <c r="AX121" s="16"/>
      <c r="AY121" s="16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</row>
    <row r="122" spans="1:85" x14ac:dyDescent="0.2">
      <c r="A122" s="4">
        <v>100000</v>
      </c>
      <c r="B122" s="4">
        <v>150000</v>
      </c>
      <c r="C122" s="28">
        <f>C57/'Table 3'!AB12</f>
        <v>2.122106642031794E-2</v>
      </c>
      <c r="D122" s="28">
        <f>D57/'Table 3'!AC12</f>
        <v>6.9777479953196511E-2</v>
      </c>
      <c r="E122" s="28">
        <f>E57/'Table 3'!AD12</f>
        <v>3.1080238877030958E-2</v>
      </c>
      <c r="F122" s="28">
        <f>F57/'Table 3'!AE12</f>
        <v>2.2182900191308152E-2</v>
      </c>
      <c r="G122" s="28">
        <f>G57/'Table 3'!AF12</f>
        <v>0.14502684750042594</v>
      </c>
      <c r="H122" s="28">
        <f>H57/'Table 3'!AG12</f>
        <v>0.15175628411974618</v>
      </c>
      <c r="I122" s="28">
        <f>I57/'Table 3'!AH12</f>
        <v>0.18148436779043384</v>
      </c>
      <c r="J122" s="28">
        <f>J57/'Table 3'!AI12</f>
        <v>0.30238378389642862</v>
      </c>
      <c r="K122" s="28">
        <f>K57/'Table 3'!AJ12</f>
        <v>0.22658153994182798</v>
      </c>
      <c r="L122" s="28">
        <f>L57/'Table 3'!AK12</f>
        <v>0.27418576899301611</v>
      </c>
      <c r="M122" s="28">
        <f>M57/'Table 3'!AL12</f>
        <v>0.39309512760315918</v>
      </c>
      <c r="N122" s="28">
        <f>N57/'Table 3'!AM12</f>
        <v>0.34077776693020728</v>
      </c>
      <c r="O122" s="28">
        <f>O57/'Table 3'!AN12</f>
        <v>6.7644656475098999E-2</v>
      </c>
      <c r="P122" s="28">
        <f>P57/'Table 3'!AO12</f>
        <v>-3.1704235303839472E-2</v>
      </c>
      <c r="Q122" s="28">
        <f>Q57/'Table 3'!AP12</f>
        <v>5.4038555921639871E-2</v>
      </c>
      <c r="R122" s="28">
        <f>R57/'Table 3'!AQ12</f>
        <v>0.20432988901474947</v>
      </c>
      <c r="S122" s="28">
        <f>S57/'Table 3'!AR12</f>
        <v>4.2099809756760427E-2</v>
      </c>
      <c r="T122" s="28">
        <f>T57/'Table 3'!AS12</f>
        <v>9.2571778890364775E-2</v>
      </c>
      <c r="U122" s="28">
        <f>U57/'Table 3'!AT12</f>
        <v>0.13294183031942405</v>
      </c>
      <c r="V122" s="28">
        <f>V57/'Table 3'!AU12</f>
        <v>4.6399817823876824E-2</v>
      </c>
      <c r="W122" s="28">
        <f>W57/'Table 3'!AV12</f>
        <v>7.9475800597173213E-2</v>
      </c>
      <c r="X122" s="28">
        <f>X57/'Table 3'!AW12</f>
        <v>4.516933991204327E-2</v>
      </c>
      <c r="Y122" s="28">
        <f>Y57/'Table 3'!AX12</f>
        <v>4.5670487033093815E-2</v>
      </c>
      <c r="Z122" s="28">
        <f>Z57/'Table 3'!AY12</f>
        <v>3.8018191725698959E-2</v>
      </c>
      <c r="AR122" s="3"/>
      <c r="AS122" s="3"/>
      <c r="AT122" s="3"/>
      <c r="AU122" s="3"/>
      <c r="AV122" s="3"/>
      <c r="AW122" s="3"/>
      <c r="AX122" s="16"/>
      <c r="AY122" s="16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</row>
    <row r="123" spans="1:85" x14ac:dyDescent="0.2">
      <c r="A123" s="4">
        <v>150000</v>
      </c>
      <c r="B123" s="4">
        <f t="shared" ref="B123:B130" si="68">A124</f>
        <v>200000</v>
      </c>
      <c r="C123" s="28">
        <f>C58/'Table 3'!AB13</f>
        <v>1.5474947405291288E-2</v>
      </c>
      <c r="D123" s="28">
        <f>D58/'Table 3'!AC13</f>
        <v>7.5335052640081113E-2</v>
      </c>
      <c r="E123" s="28">
        <f>E58/'Table 3'!AD13</f>
        <v>3.0619569226478384E-2</v>
      </c>
      <c r="F123" s="28">
        <f>F58/'Table 3'!AE13</f>
        <v>2.2667879908388807E-2</v>
      </c>
      <c r="G123" s="28">
        <f>G58/'Table 3'!AF13</f>
        <v>0.18613940024603434</v>
      </c>
      <c r="H123" s="28">
        <f>H58/'Table 3'!AG13</f>
        <v>0.17240081674105051</v>
      </c>
      <c r="I123" s="28">
        <f>I58/'Table 3'!AH13</f>
        <v>0.2188987500714579</v>
      </c>
      <c r="J123" s="28">
        <f>J58/'Table 3'!AI13</f>
        <v>0.34466367608051951</v>
      </c>
      <c r="K123" s="28">
        <f>K58/'Table 3'!AJ13</f>
        <v>0.27270442518243848</v>
      </c>
      <c r="L123" s="28">
        <f>L58/'Table 3'!AK13</f>
        <v>0.32108607649700643</v>
      </c>
      <c r="M123" s="28">
        <f>M58/'Table 3'!AL13</f>
        <v>0.43313100354727246</v>
      </c>
      <c r="N123" s="28">
        <f>N58/'Table 3'!AM13</f>
        <v>0.40792586899380218</v>
      </c>
      <c r="O123" s="28">
        <f>O58/'Table 3'!AN13</f>
        <v>9.6191824063013603E-2</v>
      </c>
      <c r="P123" s="28">
        <f>P58/'Table 3'!AO13</f>
        <v>-2.3486441051422294E-2</v>
      </c>
      <c r="Q123" s="28">
        <f>Q58/'Table 3'!AP13</f>
        <v>5.4156583443532982E-2</v>
      </c>
      <c r="R123" s="28">
        <f>R58/'Table 3'!AQ13</f>
        <v>0.19562999826259575</v>
      </c>
      <c r="S123" s="28">
        <f>S58/'Table 3'!AR13</f>
        <v>4.8088799063246875E-2</v>
      </c>
      <c r="T123" s="28">
        <f>T58/'Table 3'!AS13</f>
        <v>7.5699025029426784E-2</v>
      </c>
      <c r="U123" s="28">
        <f>U58/'Table 3'!AT13</f>
        <v>0.11879957457168852</v>
      </c>
      <c r="V123" s="28">
        <f>V58/'Table 3'!AU13</f>
        <v>3.2343264209604879E-2</v>
      </c>
      <c r="W123" s="28">
        <f>W58/'Table 3'!AV13</f>
        <v>0.12730029636777174</v>
      </c>
      <c r="X123" s="28">
        <f>X58/'Table 3'!AW13</f>
        <v>5.2451853737168069E-2</v>
      </c>
      <c r="Y123" s="28">
        <f>Y58/'Table 3'!AX13</f>
        <v>5.7815188006881298E-2</v>
      </c>
      <c r="Z123" s="28">
        <f>Z58/'Table 3'!AY13</f>
        <v>6.6119978581699379E-2</v>
      </c>
      <c r="AR123" s="3"/>
      <c r="AS123" s="3"/>
      <c r="AT123" s="3"/>
      <c r="AU123" s="3"/>
      <c r="AV123" s="3"/>
      <c r="AW123" s="3"/>
      <c r="AX123" s="16"/>
      <c r="AY123" s="16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</row>
    <row r="124" spans="1:85" x14ac:dyDescent="0.2">
      <c r="A124" s="4">
        <v>200000</v>
      </c>
      <c r="B124" s="4">
        <f t="shared" si="68"/>
        <v>250000</v>
      </c>
      <c r="C124" s="28">
        <f>C59/'Table 3'!AB14</f>
        <v>1.532246327813149E-2</v>
      </c>
      <c r="D124" s="28">
        <f>D59/'Table 3'!AC14</f>
        <v>6.0796309972760441E-2</v>
      </c>
      <c r="E124" s="28">
        <f>E59/'Table 3'!AD14</f>
        <v>3.4092760521187676E-2</v>
      </c>
      <c r="F124" s="28">
        <f>F59/'Table 3'!AE14</f>
        <v>1.0420648191297927E-2</v>
      </c>
      <c r="G124" s="28">
        <f>G59/'Table 3'!AF14</f>
        <v>0.2223916340533714</v>
      </c>
      <c r="H124" s="28">
        <f>H59/'Table 3'!AG14</f>
        <v>0.22704466970430828</v>
      </c>
      <c r="I124" s="28">
        <f>I59/'Table 3'!AH14</f>
        <v>0.24700187802390644</v>
      </c>
      <c r="J124" s="28">
        <f>J59/'Table 3'!AI14</f>
        <v>0.37594603300473989</v>
      </c>
      <c r="K124" s="28">
        <f>K59/'Table 3'!AJ14</f>
        <v>0.3098032341580999</v>
      </c>
      <c r="L124" s="28">
        <f>L59/'Table 3'!AK14</f>
        <v>0.36742087445415139</v>
      </c>
      <c r="M124" s="28">
        <f>M59/'Table 3'!AL14</f>
        <v>0.45692897844459662</v>
      </c>
      <c r="N124" s="28">
        <f>N59/'Table 3'!AM14</f>
        <v>0.45193380687337559</v>
      </c>
      <c r="O124" s="28">
        <f>O59/'Table 3'!AN14</f>
        <v>0.16794788264223257</v>
      </c>
      <c r="P124" s="28">
        <f>P59/'Table 3'!AO14</f>
        <v>-8.6878070417478317E-2</v>
      </c>
      <c r="Q124" s="28">
        <f>Q59/'Table 3'!AP14</f>
        <v>6.9722926618309061E-2</v>
      </c>
      <c r="R124" s="28">
        <f>R59/'Table 3'!AQ14</f>
        <v>0.23473555867775869</v>
      </c>
      <c r="S124" s="28">
        <f>S59/'Table 3'!AR14</f>
        <v>6.9598123395591752E-2</v>
      </c>
      <c r="T124" s="28">
        <f>T59/'Table 3'!AS14</f>
        <v>6.7808232224148113E-2</v>
      </c>
      <c r="U124" s="28">
        <f>U59/'Table 3'!AT14</f>
        <v>0.13407679902182965</v>
      </c>
      <c r="V124" s="28">
        <f>V59/'Table 3'!AU14</f>
        <v>3.4905513972949422E-2</v>
      </c>
      <c r="W124" s="28">
        <f>W59/'Table 3'!AV14</f>
        <v>0.12746083357966301</v>
      </c>
      <c r="X124" s="28">
        <f>X59/'Table 3'!AW14</f>
        <v>5.2535824142846424E-2</v>
      </c>
      <c r="Y124" s="28">
        <f>Y59/'Table 3'!AX14</f>
        <v>0.10267547710364586</v>
      </c>
      <c r="Z124" s="28">
        <f>Z59/'Table 3'!AY14</f>
        <v>0.12571334220818756</v>
      </c>
      <c r="AR124" s="3"/>
      <c r="AS124" s="3"/>
      <c r="AT124" s="3"/>
      <c r="AU124" s="3"/>
      <c r="AV124" s="3"/>
      <c r="AW124" s="3"/>
      <c r="AX124" s="16"/>
      <c r="AY124" s="16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</row>
    <row r="125" spans="1:85" x14ac:dyDescent="0.2">
      <c r="A125" s="4">
        <v>250000</v>
      </c>
      <c r="B125" s="4">
        <f t="shared" si="68"/>
        <v>300000</v>
      </c>
      <c r="C125" s="28">
        <f>C60/'Table 3'!AB15</f>
        <v>2.5266249835973691E-2</v>
      </c>
      <c r="D125" s="28">
        <f>D60/'Table 3'!AC15</f>
        <v>5.8965500559720434E-2</v>
      </c>
      <c r="E125" s="28">
        <f>E60/'Table 3'!AD15</f>
        <v>1.0976697566166212E-2</v>
      </c>
      <c r="F125" s="28">
        <f>F60/'Table 3'!AE15</f>
        <v>2.3814546977425532E-2</v>
      </c>
      <c r="G125" s="28">
        <f>G60/'Table 3'!AF15</f>
        <v>0.26031898576858598</v>
      </c>
      <c r="H125" s="28">
        <f>H60/'Table 3'!AG15</f>
        <v>0.28725064193579586</v>
      </c>
      <c r="I125" s="28">
        <f>I60/'Table 3'!AH15</f>
        <v>0.30193735199729149</v>
      </c>
      <c r="J125" s="28">
        <f>J60/'Table 3'!AI15</f>
        <v>0.42713623542669216</v>
      </c>
      <c r="K125" s="28">
        <f>K60/'Table 3'!AJ15</f>
        <v>0.31193444100160289</v>
      </c>
      <c r="L125" s="28">
        <f>L60/'Table 3'!AK15</f>
        <v>0.37012647287411771</v>
      </c>
      <c r="M125" s="28">
        <f>M60/'Table 3'!AL15</f>
        <v>0.48455954869342011</v>
      </c>
      <c r="N125" s="28">
        <f>N60/'Table 3'!AM15</f>
        <v>0.47177157718506646</v>
      </c>
      <c r="O125" s="28">
        <f>O60/'Table 3'!AN15</f>
        <v>0.14484856061824913</v>
      </c>
      <c r="P125" s="28">
        <f>P60/'Table 3'!AO15</f>
        <v>1.0727881158077346E-2</v>
      </c>
      <c r="Q125" s="28">
        <f>Q60/'Table 3'!AP15</f>
        <v>0.11866286826433727</v>
      </c>
      <c r="R125" s="28">
        <f>R60/'Table 3'!AQ15</f>
        <v>0.31259244527951802</v>
      </c>
      <c r="S125" s="28">
        <f>S60/'Table 3'!AR15</f>
        <v>4.0442716123242593E-2</v>
      </c>
      <c r="T125" s="28">
        <f>T60/'Table 3'!AS15</f>
        <v>0.10937709130818855</v>
      </c>
      <c r="U125" s="28">
        <f>U60/'Table 3'!AT15</f>
        <v>0.14941822712834102</v>
      </c>
      <c r="V125" s="28">
        <f>V60/'Table 3'!AU15</f>
        <v>0.11273919206236711</v>
      </c>
      <c r="W125" s="28">
        <f>W60/'Table 3'!AV15</f>
        <v>0.20109758405349146</v>
      </c>
      <c r="X125" s="28">
        <f>X60/'Table 3'!AW15</f>
        <v>3.859948333375135E-2</v>
      </c>
      <c r="Y125" s="28">
        <f>Y60/'Table 3'!AX15</f>
        <v>8.7241574328145624E-2</v>
      </c>
      <c r="Z125" s="28">
        <f>Z60/'Table 3'!AY15</f>
        <v>0.12182210533414256</v>
      </c>
      <c r="AR125" s="3"/>
      <c r="AS125" s="3"/>
      <c r="AT125" s="3"/>
      <c r="AU125" s="3"/>
      <c r="AV125" s="3"/>
      <c r="AW125" s="3"/>
      <c r="AX125" s="16"/>
      <c r="AY125" s="16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</row>
    <row r="126" spans="1:85" x14ac:dyDescent="0.2">
      <c r="A126" s="4">
        <v>300000</v>
      </c>
      <c r="B126" s="4">
        <f t="shared" si="68"/>
        <v>400000</v>
      </c>
      <c r="C126" s="28">
        <f>C61/'Table 3'!AB16</f>
        <v>1.0961631392558327E-2</v>
      </c>
      <c r="D126" s="28">
        <f>D61/'Table 3'!AC16</f>
        <v>5.1259808694902084E-2</v>
      </c>
      <c r="E126" s="28">
        <f>E61/'Table 3'!AD16</f>
        <v>4.0271982786982574E-2</v>
      </c>
      <c r="F126" s="28">
        <f>F61/'Table 3'!AE16</f>
        <v>1.872127249066681E-2</v>
      </c>
      <c r="G126" s="28">
        <f>G61/'Table 3'!AF16</f>
        <v>0.25187157564188656</v>
      </c>
      <c r="H126" s="28">
        <f>H61/'Table 3'!AG16</f>
        <v>0.26255845377819276</v>
      </c>
      <c r="I126" s="28">
        <f>I61/'Table 3'!AH16</f>
        <v>0.31214806275831242</v>
      </c>
      <c r="J126" s="28">
        <f>J61/'Table 3'!AI16</f>
        <v>0.46202448673235003</v>
      </c>
      <c r="K126" s="28">
        <f>K61/'Table 3'!AJ16</f>
        <v>0.37237273365727941</v>
      </c>
      <c r="L126" s="28">
        <f>L61/'Table 3'!AK16</f>
        <v>0.40675421528632721</v>
      </c>
      <c r="M126" s="28">
        <f>M61/'Table 3'!AL16</f>
        <v>0.48487328697756932</v>
      </c>
      <c r="N126" s="28">
        <f>N61/'Table 3'!AM16</f>
        <v>0.49933404917003987</v>
      </c>
      <c r="O126" s="28">
        <f>O61/'Table 3'!AN16</f>
        <v>0.21672203638348791</v>
      </c>
      <c r="P126" s="28">
        <f>P61/'Table 3'!AO16</f>
        <v>8.7627902597050417E-2</v>
      </c>
      <c r="Q126" s="28">
        <f>Q61/'Table 3'!AP16</f>
        <v>0.10142031933770868</v>
      </c>
      <c r="R126" s="28">
        <f>R61/'Table 3'!AQ16</f>
        <v>0.3089417626670774</v>
      </c>
      <c r="S126" s="28">
        <f>S61/'Table 3'!AR16</f>
        <v>7.288552507095554E-2</v>
      </c>
      <c r="T126" s="28">
        <f>T61/'Table 3'!AS16</f>
        <v>0.11181074429638826</v>
      </c>
      <c r="U126" s="28">
        <f>U61/'Table 3'!AT16</f>
        <v>0.10850990204429302</v>
      </c>
      <c r="V126" s="28">
        <f>V61/'Table 3'!AU16</f>
        <v>0.10327675359712231</v>
      </c>
      <c r="W126" s="28">
        <f>W61/'Table 3'!AV16</f>
        <v>0.24865248226950354</v>
      </c>
      <c r="X126" s="28">
        <f>X61/'Table 3'!AW16</f>
        <v>0.14210549684752685</v>
      </c>
      <c r="Y126" s="28">
        <f>Y61/'Table 3'!AX16</f>
        <v>9.1146522084104731E-2</v>
      </c>
      <c r="Z126" s="28">
        <f>Z61/'Table 3'!AY16</f>
        <v>0.14504955771075348</v>
      </c>
      <c r="AR126" s="3"/>
      <c r="AS126" s="3"/>
      <c r="AT126" s="3"/>
      <c r="AU126" s="3"/>
      <c r="AV126" s="3"/>
      <c r="AW126" s="3"/>
      <c r="AX126" s="16"/>
      <c r="AY126" s="16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</row>
    <row r="127" spans="1:85" x14ac:dyDescent="0.2">
      <c r="A127" s="4">
        <v>400000</v>
      </c>
      <c r="B127" s="4">
        <f t="shared" si="68"/>
        <v>500000</v>
      </c>
      <c r="C127" s="28">
        <f>C62/'Table 3'!AB17</f>
        <v>1.3247725445005644E-2</v>
      </c>
      <c r="D127" s="28">
        <f>D62/'Table 3'!AC17</f>
        <v>6.2482360806378236E-2</v>
      </c>
      <c r="E127" s="28">
        <f>E62/'Table 3'!AD17</f>
        <v>1.4617447436720674E-2</v>
      </c>
      <c r="F127" s="28">
        <f>F62/'Table 3'!AE17</f>
        <v>3.4847145040603565E-2</v>
      </c>
      <c r="G127" s="28">
        <f>G62/'Table 3'!AF17</f>
        <v>0.25251671207011939</v>
      </c>
      <c r="H127" s="28">
        <f>H62/'Table 3'!AG17</f>
        <v>0.33000333235683865</v>
      </c>
      <c r="I127" s="28">
        <f>I62/'Table 3'!AH17</f>
        <v>0.30266185362493936</v>
      </c>
      <c r="J127" s="28">
        <f>J62/'Table 3'!AI17</f>
        <v>0.50391924060700455</v>
      </c>
      <c r="K127" s="28">
        <f>K62/'Table 3'!AJ17</f>
        <v>0.43167453580681153</v>
      </c>
      <c r="L127" s="28">
        <f>L62/'Table 3'!AK17</f>
        <v>0.40356879791430145</v>
      </c>
      <c r="M127" s="28">
        <f>M62/'Table 3'!AL17</f>
        <v>0.48949478197282109</v>
      </c>
      <c r="N127" s="28">
        <f>N62/'Table 3'!AM17</f>
        <v>0.51495961197489548</v>
      </c>
      <c r="O127" s="28">
        <f>O62/'Table 3'!AN17</f>
        <v>0.22989731919398218</v>
      </c>
      <c r="P127" s="28">
        <f>P62/'Table 3'!AO17</f>
        <v>8.4275329764104304E-2</v>
      </c>
      <c r="Q127" s="28">
        <f>Q62/'Table 3'!AP17</f>
        <v>9.3159418175490366E-2</v>
      </c>
      <c r="R127" s="28">
        <f>R62/'Table 3'!AQ17</f>
        <v>0.31171375588963485</v>
      </c>
      <c r="S127" s="28">
        <f>S62/'Table 3'!AR17</f>
        <v>8.4333888665479403E-2</v>
      </c>
      <c r="T127" s="28">
        <f>T62/'Table 3'!AS17</f>
        <v>0.12315571271796122</v>
      </c>
      <c r="U127" s="28">
        <f>U62/'Table 3'!AT17</f>
        <v>0.11247899244740518</v>
      </c>
      <c r="V127" s="28">
        <f>V62/'Table 3'!AU17</f>
        <v>7.8667213716556175E-2</v>
      </c>
      <c r="W127" s="28">
        <f>W62/'Table 3'!AV17</f>
        <v>0.30768966346980164</v>
      </c>
      <c r="X127" s="28">
        <f>X62/'Table 3'!AW17</f>
        <v>0.11074730354391371</v>
      </c>
      <c r="Y127" s="28">
        <f>Y62/'Table 3'!AX17</f>
        <v>0.13448860882210373</v>
      </c>
      <c r="Z127" s="28">
        <f>Z62/'Table 3'!AY17</f>
        <v>0.23393832025742073</v>
      </c>
      <c r="AR127" s="3"/>
      <c r="AS127" s="3"/>
      <c r="AT127" s="3"/>
      <c r="AU127" s="3"/>
      <c r="AV127" s="3"/>
      <c r="AW127" s="3"/>
      <c r="AX127" s="16"/>
      <c r="AY127" s="16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</row>
    <row r="128" spans="1:85" x14ac:dyDescent="0.2">
      <c r="A128" s="4">
        <v>500000</v>
      </c>
      <c r="B128" s="4">
        <f t="shared" si="68"/>
        <v>750000</v>
      </c>
      <c r="C128" s="28">
        <f>C63/'Table 3'!AB18</f>
        <v>4.4655947199641437E-2</v>
      </c>
      <c r="D128" s="28">
        <f>D63/'Table 3'!AC18</f>
        <v>6.0680760779525458E-2</v>
      </c>
      <c r="E128" s="28">
        <f>E63/'Table 3'!AD18</f>
        <v>2.3919348513719067E-2</v>
      </c>
      <c r="F128" s="28">
        <f>F63/'Table 3'!AE18</f>
        <v>6.4926585567257134E-3</v>
      </c>
      <c r="G128" s="28">
        <f>G63/'Table 3'!AF18</f>
        <v>0.31655305962309171</v>
      </c>
      <c r="H128" s="28">
        <f>H63/'Table 3'!AG18</f>
        <v>0.35335353182247387</v>
      </c>
      <c r="I128" s="28">
        <f>I63/'Table 3'!AH18</f>
        <v>0.37179276899774361</v>
      </c>
      <c r="J128" s="28">
        <f>J63/'Table 3'!AI18</f>
        <v>0.49282326081127348</v>
      </c>
      <c r="K128" s="28">
        <f>K63/'Table 3'!AJ18</f>
        <v>0.38891596129878414</v>
      </c>
      <c r="L128" s="28">
        <f>L63/'Table 3'!AK18</f>
        <v>0.46457675944735755</v>
      </c>
      <c r="M128" s="28">
        <f>M63/'Table 3'!AL18</f>
        <v>0.53367047088852015</v>
      </c>
      <c r="N128" s="28">
        <f>N63/'Table 3'!AM18</f>
        <v>0.53862781794392334</v>
      </c>
      <c r="O128" s="28">
        <f>O63/'Table 3'!AN18</f>
        <v>0.19846530232660101</v>
      </c>
      <c r="P128" s="28">
        <f>P63/'Table 3'!AO18</f>
        <v>4.5713825668435874E-3</v>
      </c>
      <c r="Q128" s="28">
        <f>Q63/'Table 3'!AP18</f>
        <v>0.14463787832193797</v>
      </c>
      <c r="R128" s="28">
        <f>R63/'Table 3'!AQ18</f>
        <v>0.24891487062741238</v>
      </c>
      <c r="S128" s="28">
        <f>S63/'Table 3'!AR18</f>
        <v>4.3616246906391029E-2</v>
      </c>
      <c r="T128" s="28">
        <f>T63/'Table 3'!AS18</f>
        <v>0.1553247178144937</v>
      </c>
      <c r="U128" s="28">
        <f>U63/'Table 3'!AT18</f>
        <v>0.13994211287988423</v>
      </c>
      <c r="V128" s="28">
        <f>V63/'Table 3'!AU18</f>
        <v>3.1535831973145266E-2</v>
      </c>
      <c r="W128" s="28">
        <f>W63/'Table 3'!AV18</f>
        <v>0.31578947368421051</v>
      </c>
      <c r="X128" s="28">
        <f>X63/'Table 3'!AW18</f>
        <v>0.13794817746137172</v>
      </c>
      <c r="Y128" s="28">
        <f>Y63/'Table 3'!AX18</f>
        <v>0.24026162790697675</v>
      </c>
      <c r="Z128" s="28">
        <f>Z63/'Table 3'!AY18</f>
        <v>0.19629548283183249</v>
      </c>
      <c r="AR128" s="3"/>
      <c r="AS128" s="3"/>
      <c r="AT128" s="3"/>
      <c r="AU128" s="3"/>
      <c r="AV128" s="3"/>
      <c r="AW128" s="3"/>
      <c r="AX128" s="16"/>
      <c r="AY128" s="16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</row>
    <row r="129" spans="1:85" x14ac:dyDescent="0.2">
      <c r="A129" s="4">
        <v>750000</v>
      </c>
      <c r="B129" s="4">
        <f t="shared" si="68"/>
        <v>1000000</v>
      </c>
      <c r="C129" s="28">
        <f>C64/'Table 3'!AB19</f>
        <v>9.3751528679717651E-3</v>
      </c>
      <c r="D129" s="28">
        <f>D64/'Table 3'!AC19</f>
        <v>7.2460785035488154E-2</v>
      </c>
      <c r="E129" s="28">
        <f>E64/'Table 3'!AD19</f>
        <v>8.4331036011829116E-3</v>
      </c>
      <c r="F129" s="28">
        <f>F64/'Table 3'!AE19</f>
        <v>1.9826886482170913E-2</v>
      </c>
      <c r="G129" s="28">
        <f>G64/'Table 3'!AF19</f>
        <v>0.41062493810722683</v>
      </c>
      <c r="H129" s="28">
        <f>H64/'Table 3'!AG19</f>
        <v>0.2664907138442294</v>
      </c>
      <c r="I129" s="28">
        <f>I64/'Table 3'!AH19</f>
        <v>0.33997144841513022</v>
      </c>
      <c r="J129" s="28">
        <f>J64/'Table 3'!AI19</f>
        <v>0.54219053207726697</v>
      </c>
      <c r="K129" s="28">
        <f>K64/'Table 3'!AJ19</f>
        <v>0.45357700506499876</v>
      </c>
      <c r="L129" s="28">
        <f>L64/'Table 3'!AK19</f>
        <v>0.4592480048388054</v>
      </c>
      <c r="M129" s="28">
        <f>M64/'Table 3'!AL19</f>
        <v>0.59541173775573752</v>
      </c>
      <c r="N129" s="28">
        <f>N64/'Table 3'!AM19</f>
        <v>0.59876921425728746</v>
      </c>
      <c r="O129" s="28">
        <f>O64/'Table 3'!AN19</f>
        <v>0.28304038855664881</v>
      </c>
      <c r="P129" s="28">
        <f>P64/'Table 3'!AO19</f>
        <v>0.24408576503549873</v>
      </c>
      <c r="Q129" s="28">
        <f>Q64/'Table 3'!AP19</f>
        <v>0.22302039928406006</v>
      </c>
      <c r="R129" s="28">
        <f>R64/'Table 3'!AQ19</f>
        <v>0.38423553541906491</v>
      </c>
      <c r="S129" s="28">
        <f>S64/'Table 3'!AR19</f>
        <v>7.1061746088618177E-2</v>
      </c>
      <c r="T129" s="28">
        <f>T64/'Table 3'!AS19</f>
        <v>0.20427992130726302</v>
      </c>
      <c r="U129" s="28">
        <f>U64/'Table 3'!AT19</f>
        <v>0.14664613278576319</v>
      </c>
      <c r="V129" s="28">
        <f>V64/'Table 3'!AU19</f>
        <v>1.8096528297308772E-2</v>
      </c>
      <c r="W129" s="28">
        <f>W64/'Table 3'!AV19</f>
        <v>0.4305263157894737</v>
      </c>
      <c r="X129" s="28">
        <f>X64/'Table 3'!AW19</f>
        <v>0.10166785699281602</v>
      </c>
      <c r="Y129" s="28">
        <f>Y64/'Table 3'!AX19</f>
        <v>0.16574150219298245</v>
      </c>
      <c r="Z129" s="28">
        <f>Z64/'Table 3'!AY19</f>
        <v>0.24836380526115778</v>
      </c>
      <c r="AR129" s="3"/>
      <c r="AS129" s="3"/>
      <c r="AT129" s="3"/>
      <c r="AU129" s="3"/>
      <c r="AV129" s="3"/>
      <c r="AW129" s="3"/>
      <c r="AX129" s="16"/>
      <c r="AY129" s="16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</row>
    <row r="130" spans="1:85" x14ac:dyDescent="0.2">
      <c r="A130" s="4">
        <v>1000000</v>
      </c>
      <c r="B130" s="4">
        <f t="shared" si="68"/>
        <v>1500000</v>
      </c>
      <c r="C130" s="28">
        <f>C65/'Table 3'!AB20</f>
        <v>1.0726857172911572E-2</v>
      </c>
      <c r="D130" s="28">
        <f>D65/'Table 3'!AC20</f>
        <v>0.14249482036579061</v>
      </c>
      <c r="E130" s="28">
        <f>E65/'Table 3'!AD20</f>
        <v>2.9658357255532196E-2</v>
      </c>
      <c r="F130" s="28">
        <f>F65/'Table 3'!AE20</f>
        <v>5.0970949564000936E-3</v>
      </c>
      <c r="G130" s="28">
        <f>G65/'Table 3'!AF20</f>
        <v>0.39350883961573002</v>
      </c>
      <c r="H130" s="28">
        <f>H65/'Table 3'!AG20</f>
        <v>0.57467836512032944</v>
      </c>
      <c r="I130" s="28">
        <f>I65/'Table 3'!AH20</f>
        <v>0.4343654827966662</v>
      </c>
      <c r="J130" s="28">
        <f>J65/'Table 3'!AI20</f>
        <v>0.61733566423058628</v>
      </c>
      <c r="K130" s="28">
        <f>K65/'Table 3'!AJ20</f>
        <v>0.60409180637761484</v>
      </c>
      <c r="L130" s="28">
        <f>L65/'Table 3'!AK20</f>
        <v>0.48969160105783982</v>
      </c>
      <c r="M130" s="28">
        <f>M65/'Table 3'!AL20</f>
        <v>0.63803211255777148</v>
      </c>
      <c r="N130" s="28">
        <f>N65/'Table 3'!AM20</f>
        <v>0.63775137407110782</v>
      </c>
      <c r="O130" s="28">
        <f>O65/'Table 3'!AN20</f>
        <v>0.31500886067779815</v>
      </c>
      <c r="P130" s="28">
        <f>P65/'Table 3'!AO20</f>
        <v>0.26109619049277327</v>
      </c>
      <c r="Q130" s="28">
        <f>Q65/'Table 3'!AP20</f>
        <v>-3.4631512211538623E-2</v>
      </c>
      <c r="R130" s="28">
        <f>R65/'Table 3'!AQ20</f>
        <v>0.40847964478264565</v>
      </c>
      <c r="S130" s="28">
        <f>S65/'Table 3'!AR20</f>
        <v>1.7123147045538537E-2</v>
      </c>
      <c r="T130" s="28">
        <f>T65/'Table 3'!AS20</f>
        <v>0.21404171814812123</v>
      </c>
      <c r="U130" s="28">
        <f>U65/'Table 3'!AT20</f>
        <v>1.8103921210062959E-2</v>
      </c>
      <c r="V130" s="28">
        <f>V65/'Table 3'!AU20</f>
        <v>1.7530941119827805E-2</v>
      </c>
      <c r="W130" s="28">
        <f>W65/'Table 3'!AV20</f>
        <v>0.55769895963600569</v>
      </c>
      <c r="X130" s="28">
        <f>X65/'Table 3'!AW20</f>
        <v>8.7783067421513122E-2</v>
      </c>
      <c r="Y130" s="28">
        <f>Y65/'Table 3'!AX20</f>
        <v>0.26037920418908422</v>
      </c>
      <c r="Z130" s="28">
        <f>Z65/'Table 3'!AY20</f>
        <v>0.27879326495808615</v>
      </c>
      <c r="AR130" s="3"/>
      <c r="AS130" s="3"/>
      <c r="AT130" s="3"/>
      <c r="AU130" s="3"/>
      <c r="AV130" s="3"/>
      <c r="AW130" s="3"/>
      <c r="AX130" s="16"/>
      <c r="AY130" s="16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</row>
    <row r="131" spans="1:85" x14ac:dyDescent="0.2">
      <c r="A131" s="4">
        <v>1500000</v>
      </c>
      <c r="B131" s="6">
        <v>99999999</v>
      </c>
      <c r="C131" s="28">
        <f>C66/'Table 3'!AB21</f>
        <v>1.972113172653616E-2</v>
      </c>
      <c r="D131" s="28">
        <f>D66/'Table 3'!AC21</f>
        <v>0.28798012776189297</v>
      </c>
      <c r="E131" s="28">
        <f>E66/'Table 3'!AD21</f>
        <v>7.0886452276011883E-2</v>
      </c>
      <c r="F131" s="28">
        <f>F66/'Table 3'!AE21</f>
        <v>7.974780643282291E-3</v>
      </c>
      <c r="G131" s="28">
        <f>G66/'Table 3'!AF21</f>
        <v>0.42786562997686423</v>
      </c>
      <c r="H131" s="28">
        <f>H66/'Table 3'!AG21</f>
        <v>0.43640122075230275</v>
      </c>
      <c r="I131" s="28">
        <f>I66/'Table 3'!AH21</f>
        <v>0.30792046651151045</v>
      </c>
      <c r="J131" s="28">
        <f>J66/'Table 3'!AI21</f>
        <v>0.62808704921587766</v>
      </c>
      <c r="K131" s="28">
        <f>K66/'Table 3'!AJ21</f>
        <v>0.55952528076617691</v>
      </c>
      <c r="L131" s="28">
        <f>L66/'Table 3'!AK21</f>
        <v>0.58444572018359686</v>
      </c>
      <c r="M131" s="28">
        <f>M66/'Table 3'!AL21</f>
        <v>0.65531695594313022</v>
      </c>
      <c r="N131" s="28">
        <f>N66/'Table 3'!AM21</f>
        <v>0.67375003827507218</v>
      </c>
      <c r="O131" s="28">
        <f>O66/'Table 3'!AN21</f>
        <v>0.39107280931359212</v>
      </c>
      <c r="P131" s="28">
        <f>P66/'Table 3'!AO21</f>
        <v>0.15423551113988399</v>
      </c>
      <c r="Q131" s="28">
        <f>Q66/'Table 3'!AP21</f>
        <v>-2.2822544583035898E-2</v>
      </c>
      <c r="R131" s="28">
        <f>R66/'Table 3'!AQ21</f>
        <v>0.53978395611141061</v>
      </c>
      <c r="S131" s="28">
        <f>S66/'Table 3'!AR21</f>
        <v>6.1458364501361419E-2</v>
      </c>
      <c r="T131" s="28">
        <f>T66/'Table 3'!AS21</f>
        <v>6.2737189079001582E-2</v>
      </c>
      <c r="U131" s="28">
        <f>U66/'Table 3'!AT21</f>
        <v>0.23540267004988322</v>
      </c>
      <c r="V131" s="28">
        <f>V66/'Table 3'!AU21</f>
        <v>0.12157981918693996</v>
      </c>
      <c r="W131" s="28">
        <f>W66/'Table 3'!AV21</f>
        <v>0.68148097076668501</v>
      </c>
      <c r="X131" s="28">
        <f>X66/'Table 3'!AW21</f>
        <v>0.17974623125571776</v>
      </c>
      <c r="Y131" s="28">
        <f>Y66/'Table 3'!AX21</f>
        <v>6.1999440853849064E-2</v>
      </c>
      <c r="Z131" s="28">
        <f>Z66/'Table 3'!AY21</f>
        <v>0.33916159860990441</v>
      </c>
      <c r="AR131" s="3"/>
      <c r="AS131" s="3"/>
      <c r="AT131" s="3"/>
      <c r="AU131" s="3"/>
      <c r="AV131" s="3"/>
      <c r="AW131" s="3"/>
      <c r="AX131" s="16"/>
      <c r="AY131" s="16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</row>
    <row r="132" spans="1:85" x14ac:dyDescent="0.2">
      <c r="A132" s="3"/>
      <c r="B132" s="3"/>
      <c r="AR132" s="3"/>
      <c r="AS132" s="3"/>
      <c r="AT132" s="3"/>
      <c r="AU132" s="3"/>
      <c r="AV132" s="3"/>
      <c r="AW132" s="3"/>
      <c r="AX132" s="16"/>
      <c r="AY132" s="16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</row>
    <row r="133" spans="1:85" x14ac:dyDescent="0.2">
      <c r="A133" s="3"/>
      <c r="B133" s="3"/>
      <c r="AR133" s="3"/>
      <c r="AS133" s="3"/>
      <c r="AT133" s="3"/>
      <c r="AU133" s="3"/>
      <c r="AV133" s="3"/>
      <c r="AW133" s="3"/>
      <c r="AX133" s="16"/>
      <c r="AY133" s="16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</row>
    <row r="134" spans="1:85" x14ac:dyDescent="0.2">
      <c r="A134" s="3"/>
      <c r="B134" s="3"/>
      <c r="AR134" s="3"/>
      <c r="AS134" s="3"/>
      <c r="AT134" s="3"/>
      <c r="AU134" s="3"/>
      <c r="AV134" s="3"/>
      <c r="AW134" s="3"/>
      <c r="AX134" s="16"/>
      <c r="AY134" s="16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</row>
    <row r="135" spans="1:85" x14ac:dyDescent="0.2">
      <c r="A135" s="3"/>
      <c r="B135" s="3"/>
      <c r="AR135" s="3"/>
      <c r="AS135" s="3"/>
      <c r="AT135" s="3"/>
      <c r="AU135" s="3"/>
      <c r="AV135" s="3"/>
      <c r="AW135" s="3"/>
      <c r="AX135" s="16"/>
      <c r="AY135" s="16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</row>
    <row r="136" spans="1:85" x14ac:dyDescent="0.2">
      <c r="A136" s="3"/>
      <c r="B136" s="3"/>
      <c r="AR136" s="3"/>
      <c r="AS136" s="3"/>
      <c r="AT136" s="3"/>
      <c r="AU136" s="3"/>
      <c r="AV136" s="3"/>
      <c r="AW136" s="3"/>
      <c r="AX136" s="16"/>
      <c r="AY136" s="16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</row>
    <row r="137" spans="1:85" x14ac:dyDescent="0.2">
      <c r="A137" s="3"/>
      <c r="B137" s="3"/>
      <c r="AR137" s="3"/>
      <c r="AS137" s="3"/>
      <c r="AT137" s="3"/>
      <c r="AU137" s="3"/>
      <c r="AV137" s="3"/>
      <c r="AW137" s="3"/>
      <c r="AX137" s="16"/>
      <c r="AY137" s="16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</row>
    <row r="138" spans="1:85" x14ac:dyDescent="0.2">
      <c r="A138" s="3"/>
      <c r="B138" s="3"/>
      <c r="AR138" s="3"/>
      <c r="AS138" s="3"/>
      <c r="AT138" s="3"/>
      <c r="AU138" s="3"/>
      <c r="AV138" s="3"/>
      <c r="AW138" s="3"/>
      <c r="AX138" s="16"/>
      <c r="AY138" s="16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</row>
    <row r="139" spans="1:85" x14ac:dyDescent="0.2">
      <c r="A139" s="3"/>
      <c r="B139" s="3"/>
      <c r="AR139" s="3"/>
      <c r="AS139" s="3"/>
      <c r="AT139" s="3"/>
      <c r="AU139" s="3"/>
      <c r="AV139" s="3"/>
      <c r="AW139" s="3"/>
      <c r="AX139" s="16"/>
      <c r="AY139" s="16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</row>
    <row r="140" spans="1:85" x14ac:dyDescent="0.2">
      <c r="A140" s="3"/>
      <c r="B140" s="3"/>
      <c r="AR140" s="3"/>
      <c r="AS140" s="3"/>
      <c r="AT140" s="3"/>
      <c r="AU140" s="3"/>
      <c r="AV140" s="3"/>
      <c r="AW140" s="3"/>
      <c r="AX140" s="16"/>
      <c r="AY140" s="16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</row>
    <row r="141" spans="1:85" x14ac:dyDescent="0.2">
      <c r="A141" s="3"/>
      <c r="B141" s="3"/>
      <c r="AR141" s="3"/>
      <c r="AS141" s="3"/>
      <c r="AT141" s="3"/>
      <c r="AU141" s="3"/>
      <c r="AV141" s="3"/>
      <c r="AW141" s="3"/>
      <c r="AX141" s="16"/>
      <c r="AY141" s="16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</row>
    <row r="142" spans="1:85" x14ac:dyDescent="0.2">
      <c r="A142" s="3"/>
      <c r="B142" s="3"/>
      <c r="AR142" s="3"/>
      <c r="AS142" s="3"/>
      <c r="AT142" s="3"/>
      <c r="AU142" s="3"/>
      <c r="AV142" s="3"/>
      <c r="AW142" s="3"/>
      <c r="AX142" s="16"/>
      <c r="AY142" s="16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</row>
    <row r="143" spans="1:85" x14ac:dyDescent="0.2">
      <c r="A143" s="3"/>
      <c r="B143" s="3"/>
      <c r="AR143" s="3"/>
      <c r="AS143" s="3"/>
      <c r="AT143" s="3"/>
      <c r="AU143" s="3"/>
      <c r="AV143" s="3"/>
      <c r="AW143" s="3"/>
      <c r="AX143" s="16"/>
      <c r="AY143" s="16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</row>
    <row r="144" spans="1:85" x14ac:dyDescent="0.2">
      <c r="A144" s="3"/>
      <c r="B144" s="3"/>
      <c r="AR144" s="3"/>
      <c r="AS144" s="3"/>
      <c r="AT144" s="3"/>
      <c r="AU144" s="3"/>
      <c r="AV144" s="3"/>
      <c r="AW144" s="3"/>
      <c r="AX144" s="16"/>
      <c r="AY144" s="16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</row>
    <row r="145" spans="1:85" x14ac:dyDescent="0.2">
      <c r="A145" s="3"/>
      <c r="B145" s="3"/>
      <c r="AR145" s="3"/>
      <c r="AS145" s="3"/>
      <c r="AT145" s="3"/>
      <c r="AU145" s="3"/>
      <c r="AV145" s="3"/>
      <c r="AW145" s="3"/>
      <c r="AX145" s="16"/>
      <c r="AY145" s="16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</row>
    <row r="146" spans="1:85" x14ac:dyDescent="0.2">
      <c r="A146" s="3"/>
      <c r="B146" s="3"/>
      <c r="AR146" s="3"/>
      <c r="AS146" s="3"/>
      <c r="AT146" s="3"/>
      <c r="AU146" s="3"/>
      <c r="AV146" s="3"/>
      <c r="AW146" s="3"/>
      <c r="AX146" s="16"/>
      <c r="AY146" s="16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</row>
    <row r="147" spans="1:85" x14ac:dyDescent="0.2">
      <c r="A147" s="3"/>
      <c r="B147" s="3"/>
      <c r="AR147" s="3"/>
      <c r="AS147" s="3"/>
      <c r="AT147" s="3"/>
      <c r="AU147" s="3"/>
      <c r="AV147" s="3"/>
      <c r="AW147" s="3"/>
      <c r="AX147" s="16"/>
      <c r="AY147" s="16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</row>
    <row r="148" spans="1:85" x14ac:dyDescent="0.2">
      <c r="A148" s="3"/>
      <c r="B148" s="3"/>
      <c r="AR148" s="3"/>
      <c r="AS148" s="3"/>
      <c r="AT148" s="3"/>
      <c r="AU148" s="3"/>
      <c r="AV148" s="3"/>
      <c r="AW148" s="3"/>
      <c r="AX148" s="16"/>
      <c r="AY148" s="16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</row>
    <row r="149" spans="1:85" x14ac:dyDescent="0.2">
      <c r="A149" s="3"/>
      <c r="B149" s="3"/>
      <c r="AR149" s="3"/>
      <c r="AS149" s="3"/>
      <c r="AT149" s="3"/>
      <c r="AU149" s="3"/>
      <c r="AV149" s="3"/>
      <c r="AW149" s="3"/>
      <c r="AX149" s="16"/>
      <c r="AY149" s="16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</row>
    <row r="150" spans="1:85" x14ac:dyDescent="0.2">
      <c r="A150" s="3"/>
      <c r="B150" s="3"/>
      <c r="AR150" s="3"/>
      <c r="AS150" s="3"/>
      <c r="AT150" s="3"/>
      <c r="AU150" s="3"/>
      <c r="AV150" s="3"/>
      <c r="AW150" s="3"/>
      <c r="AX150" s="16"/>
      <c r="AY150" s="16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</row>
    <row r="151" spans="1:85" x14ac:dyDescent="0.2">
      <c r="A151" s="3"/>
      <c r="B151" s="3"/>
      <c r="AR151" s="3"/>
      <c r="AS151" s="3"/>
      <c r="AT151" s="3"/>
      <c r="AU151" s="3"/>
      <c r="AV151" s="3"/>
      <c r="AW151" s="3"/>
      <c r="AX151" s="16"/>
      <c r="AY151" s="16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</row>
    <row r="152" spans="1:85" x14ac:dyDescent="0.2">
      <c r="A152" s="3"/>
      <c r="B152" s="3"/>
      <c r="AR152" s="3"/>
      <c r="AS152" s="3"/>
      <c r="AT152" s="3"/>
      <c r="AU152" s="3"/>
      <c r="AV152" s="3"/>
      <c r="AW152" s="3"/>
      <c r="AX152" s="16"/>
      <c r="AY152" s="16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</row>
    <row r="153" spans="1:85" x14ac:dyDescent="0.2">
      <c r="A153" s="3"/>
      <c r="B153" s="3"/>
      <c r="AR153" s="3"/>
      <c r="AS153" s="3"/>
      <c r="AT153" s="3"/>
      <c r="AU153" s="3"/>
      <c r="AV153" s="3"/>
      <c r="AW153" s="3"/>
      <c r="AX153" s="16"/>
      <c r="AY153" s="16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</row>
    <row r="154" spans="1:85" x14ac:dyDescent="0.2">
      <c r="A154" s="3"/>
      <c r="B154" s="3"/>
      <c r="AR154" s="3"/>
      <c r="AS154" s="3"/>
      <c r="AT154" s="3"/>
      <c r="AU154" s="3"/>
      <c r="AV154" s="3"/>
      <c r="AW154" s="3"/>
      <c r="AX154" s="16"/>
      <c r="AY154" s="16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</row>
    <row r="155" spans="1:85" x14ac:dyDescent="0.2">
      <c r="A155" s="3"/>
      <c r="B155" s="3"/>
      <c r="AR155" s="3"/>
      <c r="AS155" s="3"/>
      <c r="AT155" s="3"/>
      <c r="AU155" s="3"/>
      <c r="AV155" s="3"/>
      <c r="AW155" s="3"/>
      <c r="AX155" s="16"/>
      <c r="AY155" s="16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</row>
    <row r="156" spans="1:85" x14ac:dyDescent="0.2">
      <c r="A156" s="3"/>
      <c r="B156" s="3"/>
      <c r="AR156" s="3"/>
      <c r="AS156" s="3"/>
      <c r="AT156" s="3"/>
      <c r="AU156" s="3"/>
      <c r="AV156" s="3"/>
      <c r="AW156" s="3"/>
      <c r="AX156" s="16"/>
      <c r="AY156" s="16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</row>
    <row r="157" spans="1:85" x14ac:dyDescent="0.2">
      <c r="A157" s="3"/>
      <c r="B157" s="3"/>
      <c r="AR157" s="3"/>
      <c r="AS157" s="3"/>
      <c r="AT157" s="3"/>
      <c r="AU157" s="3"/>
      <c r="AV157" s="3"/>
      <c r="AW157" s="3"/>
      <c r="AX157" s="16"/>
      <c r="AY157" s="16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</row>
    <row r="158" spans="1:85" x14ac:dyDescent="0.2">
      <c r="A158" s="3"/>
      <c r="B158" s="3"/>
      <c r="AR158" s="3"/>
      <c r="AS158" s="3"/>
      <c r="AT158" s="3"/>
      <c r="AU158" s="3"/>
      <c r="AV158" s="3"/>
      <c r="AW158" s="3"/>
      <c r="AX158" s="16"/>
      <c r="AY158" s="16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</row>
    <row r="159" spans="1:85" x14ac:dyDescent="0.2">
      <c r="A159" s="3"/>
      <c r="B159" s="3"/>
      <c r="AR159" s="3"/>
      <c r="AS159" s="3"/>
      <c r="AT159" s="3"/>
      <c r="AU159" s="3"/>
      <c r="AV159" s="3"/>
      <c r="AW159" s="3"/>
      <c r="AX159" s="16"/>
      <c r="AY159" s="16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</row>
    <row r="160" spans="1:85" x14ac:dyDescent="0.2">
      <c r="A160" s="3"/>
      <c r="B160" s="3"/>
      <c r="AR160" s="3"/>
      <c r="AS160" s="3"/>
      <c r="AT160" s="3"/>
      <c r="AU160" s="3"/>
      <c r="AV160" s="3"/>
      <c r="AW160" s="3"/>
      <c r="AX160" s="16"/>
      <c r="AY160" s="16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</row>
    <row r="161" spans="1:85" x14ac:dyDescent="0.2">
      <c r="A161" s="3"/>
      <c r="B161" s="3"/>
      <c r="AR161" s="3"/>
      <c r="AS161" s="3"/>
      <c r="AT161" s="3"/>
      <c r="AU161" s="3"/>
      <c r="AV161" s="3"/>
      <c r="AW161" s="3"/>
      <c r="AX161" s="16"/>
      <c r="AY161" s="16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</row>
    <row r="162" spans="1:85" x14ac:dyDescent="0.2">
      <c r="A162" s="3"/>
      <c r="B162" s="3"/>
      <c r="AR162" s="3"/>
      <c r="AS162" s="3"/>
      <c r="AT162" s="3"/>
      <c r="AU162" s="3"/>
      <c r="AV162" s="3"/>
      <c r="AW162" s="3"/>
      <c r="AX162" s="16"/>
      <c r="AY162" s="16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</row>
    <row r="163" spans="1:85" x14ac:dyDescent="0.2">
      <c r="A163" s="3"/>
      <c r="B163" s="3"/>
      <c r="AR163" s="3"/>
      <c r="AS163" s="3"/>
      <c r="AT163" s="3"/>
      <c r="AU163" s="3"/>
      <c r="AV163" s="3"/>
      <c r="AW163" s="3"/>
      <c r="AX163" s="16"/>
      <c r="AY163" s="16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</row>
    <row r="164" spans="1:85" x14ac:dyDescent="0.2">
      <c r="A164" s="3"/>
      <c r="B164" s="3"/>
      <c r="AR164" s="3"/>
      <c r="AS164" s="3"/>
      <c r="AT164" s="3"/>
      <c r="AU164" s="3"/>
      <c r="AV164" s="3"/>
      <c r="AW164" s="3"/>
      <c r="AX164" s="16"/>
      <c r="AY164" s="16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</row>
    <row r="165" spans="1:85" x14ac:dyDescent="0.2">
      <c r="A165" s="3"/>
      <c r="B165" s="3"/>
      <c r="AR165" s="3"/>
      <c r="AS165" s="3"/>
      <c r="AT165" s="3"/>
      <c r="AU165" s="3"/>
      <c r="AV165" s="3"/>
      <c r="AW165" s="3"/>
      <c r="AX165" s="16"/>
      <c r="AY165" s="16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</row>
    <row r="166" spans="1:85" x14ac:dyDescent="0.2">
      <c r="A166" s="3"/>
      <c r="B166" s="3"/>
      <c r="AR166" s="3"/>
      <c r="AS166" s="3"/>
      <c r="AT166" s="3"/>
      <c r="AU166" s="3"/>
      <c r="AV166" s="3"/>
      <c r="AW166" s="3"/>
      <c r="AX166" s="16"/>
      <c r="AY166" s="16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</row>
    <row r="167" spans="1:85" x14ac:dyDescent="0.2">
      <c r="A167" s="3"/>
      <c r="B167" s="3"/>
      <c r="AR167" s="3"/>
      <c r="AS167" s="3"/>
      <c r="AT167" s="3"/>
      <c r="AU167" s="3"/>
      <c r="AV167" s="3"/>
      <c r="AW167" s="3"/>
      <c r="AX167" s="16"/>
      <c r="AY167" s="16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</row>
    <row r="168" spans="1:85" x14ac:dyDescent="0.2">
      <c r="A168" s="3"/>
      <c r="B168" s="3"/>
      <c r="AR168" s="3"/>
      <c r="AS168" s="3"/>
      <c r="AT168" s="3"/>
      <c r="AU168" s="3"/>
      <c r="AV168" s="3"/>
      <c r="AW168" s="3"/>
      <c r="AX168" s="16"/>
      <c r="AY168" s="16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</row>
    <row r="169" spans="1:85" x14ac:dyDescent="0.2">
      <c r="A169" s="3"/>
      <c r="B169" s="3"/>
      <c r="AR169" s="3"/>
      <c r="AS169" s="3"/>
      <c r="AT169" s="3"/>
      <c r="AU169" s="3"/>
      <c r="AV169" s="3"/>
      <c r="AW169" s="3"/>
      <c r="AX169" s="16"/>
      <c r="AY169" s="16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</row>
    <row r="170" spans="1:85" x14ac:dyDescent="0.2">
      <c r="A170" s="3"/>
      <c r="B170" s="3"/>
      <c r="AR170" s="3"/>
      <c r="AS170" s="3"/>
      <c r="AT170" s="3"/>
      <c r="AU170" s="3"/>
      <c r="AV170" s="3"/>
      <c r="AW170" s="3"/>
      <c r="AX170" s="16"/>
      <c r="AY170" s="16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</row>
    <row r="171" spans="1:85" x14ac:dyDescent="0.2">
      <c r="A171" s="3"/>
      <c r="B171" s="3"/>
      <c r="AR171" s="3"/>
      <c r="AS171" s="3"/>
      <c r="AT171" s="3"/>
      <c r="AU171" s="3"/>
      <c r="AV171" s="3"/>
      <c r="AW171" s="3"/>
      <c r="AX171" s="16"/>
      <c r="AY171" s="16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</row>
    <row r="172" spans="1:85" x14ac:dyDescent="0.2">
      <c r="A172" s="3"/>
      <c r="B172" s="3"/>
      <c r="AR172" s="3"/>
      <c r="AS172" s="3"/>
      <c r="AT172" s="3"/>
      <c r="AU172" s="3"/>
      <c r="AV172" s="3"/>
      <c r="AW172" s="3"/>
      <c r="AX172" s="16"/>
      <c r="AY172" s="16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</row>
    <row r="173" spans="1:85" x14ac:dyDescent="0.2">
      <c r="A173" s="3"/>
      <c r="B173" s="3"/>
      <c r="AR173" s="3"/>
      <c r="AS173" s="3"/>
      <c r="AT173" s="3"/>
      <c r="AU173" s="3"/>
      <c r="AV173" s="3"/>
      <c r="AW173" s="3"/>
      <c r="AX173" s="16"/>
      <c r="AY173" s="16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</row>
    <row r="174" spans="1:85" x14ac:dyDescent="0.2">
      <c r="A174" s="3"/>
      <c r="B174" s="3"/>
      <c r="AR174" s="3"/>
      <c r="AS174" s="3"/>
      <c r="AT174" s="3"/>
      <c r="AU174" s="3"/>
      <c r="AV174" s="3"/>
      <c r="AW174" s="3"/>
      <c r="AX174" s="16"/>
      <c r="AY174" s="16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</row>
    <row r="175" spans="1:85" x14ac:dyDescent="0.2">
      <c r="A175" s="3"/>
      <c r="B175" s="3"/>
      <c r="AR175" s="3"/>
      <c r="AS175" s="3"/>
      <c r="AT175" s="3"/>
      <c r="AU175" s="3"/>
      <c r="AV175" s="3"/>
      <c r="AW175" s="3"/>
      <c r="AX175" s="16"/>
      <c r="AY175" s="16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</row>
    <row r="176" spans="1:85" x14ac:dyDescent="0.2">
      <c r="A176" s="3"/>
      <c r="B176" s="3"/>
      <c r="AR176" s="3"/>
      <c r="AS176" s="3"/>
      <c r="AT176" s="3"/>
      <c r="AU176" s="3"/>
      <c r="AV176" s="3"/>
      <c r="AW176" s="3"/>
      <c r="AX176" s="16"/>
      <c r="AY176" s="16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</row>
    <row r="177" spans="1:85" x14ac:dyDescent="0.2">
      <c r="A177" s="3"/>
      <c r="B177" s="3"/>
      <c r="AR177" s="3"/>
      <c r="AS177" s="3"/>
      <c r="AT177" s="3"/>
      <c r="AU177" s="3"/>
      <c r="AV177" s="3"/>
      <c r="AW177" s="3"/>
      <c r="AX177" s="16"/>
      <c r="AY177" s="16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</row>
    <row r="178" spans="1:85" x14ac:dyDescent="0.2">
      <c r="A178" s="3"/>
      <c r="B178" s="3"/>
      <c r="AR178" s="3"/>
      <c r="AS178" s="3"/>
      <c r="AT178" s="3"/>
      <c r="AU178" s="3"/>
      <c r="AV178" s="3"/>
      <c r="AW178" s="3"/>
      <c r="AX178" s="16"/>
      <c r="AY178" s="16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</row>
    <row r="179" spans="1:85" x14ac:dyDescent="0.2">
      <c r="A179" s="3"/>
      <c r="B179" s="3"/>
      <c r="AR179" s="3"/>
      <c r="AS179" s="3"/>
      <c r="AT179" s="3"/>
      <c r="AU179" s="3"/>
      <c r="AV179" s="3"/>
      <c r="AW179" s="3"/>
      <c r="AX179" s="16"/>
      <c r="AY179" s="16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</row>
    <row r="180" spans="1:85" x14ac:dyDescent="0.2">
      <c r="A180" s="3"/>
      <c r="B180" s="3"/>
      <c r="AR180" s="3"/>
      <c r="AS180" s="3"/>
      <c r="AT180" s="3"/>
      <c r="AU180" s="3"/>
      <c r="AV180" s="3"/>
      <c r="AW180" s="3"/>
      <c r="AX180" s="16"/>
      <c r="AY180" s="16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</row>
    <row r="181" spans="1:85" x14ac:dyDescent="0.2">
      <c r="A181" s="3"/>
      <c r="B181" s="3"/>
      <c r="AR181" s="3"/>
      <c r="AS181" s="3"/>
      <c r="AT181" s="3"/>
      <c r="AU181" s="3"/>
      <c r="AV181" s="3"/>
      <c r="AW181" s="3"/>
      <c r="AX181" s="16"/>
      <c r="AY181" s="16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</row>
    <row r="182" spans="1:85" x14ac:dyDescent="0.2">
      <c r="A182" s="3"/>
      <c r="B182" s="3"/>
      <c r="AR182" s="3"/>
      <c r="AS182" s="3"/>
      <c r="AT182" s="3"/>
      <c r="AU182" s="3"/>
      <c r="AV182" s="3"/>
      <c r="AW182" s="3"/>
      <c r="AX182" s="16"/>
      <c r="AY182" s="16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</row>
    <row r="183" spans="1:85" x14ac:dyDescent="0.2">
      <c r="A183" s="3"/>
      <c r="B183" s="3"/>
      <c r="AR183" s="3"/>
      <c r="AS183" s="3"/>
      <c r="AT183" s="3"/>
      <c r="AU183" s="3"/>
      <c r="AV183" s="3"/>
      <c r="AW183" s="3"/>
      <c r="AX183" s="16"/>
      <c r="AY183" s="16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</row>
    <row r="184" spans="1:85" x14ac:dyDescent="0.2">
      <c r="A184" s="3"/>
      <c r="B184" s="3"/>
      <c r="AR184" s="3"/>
      <c r="AS184" s="3"/>
      <c r="AT184" s="3"/>
      <c r="AU184" s="3"/>
      <c r="AV184" s="3"/>
      <c r="AW184" s="3"/>
      <c r="AX184" s="16"/>
      <c r="AY184" s="16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</row>
    <row r="185" spans="1:85" x14ac:dyDescent="0.2">
      <c r="A185" s="3"/>
      <c r="B185" s="3"/>
      <c r="AR185" s="3"/>
      <c r="AS185" s="3"/>
      <c r="AT185" s="3"/>
      <c r="AU185" s="3"/>
      <c r="AV185" s="3"/>
      <c r="AW185" s="3"/>
      <c r="AX185" s="16"/>
      <c r="AY185" s="16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</row>
    <row r="186" spans="1:85" x14ac:dyDescent="0.2">
      <c r="A186" s="3"/>
      <c r="B186" s="3"/>
      <c r="AR186" s="3"/>
      <c r="AS186" s="3"/>
      <c r="AT186" s="3"/>
      <c r="AU186" s="3"/>
      <c r="AV186" s="3"/>
      <c r="AW186" s="3"/>
      <c r="AX186" s="16"/>
      <c r="AY186" s="16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</row>
    <row r="187" spans="1:85" x14ac:dyDescent="0.2">
      <c r="A187" s="3"/>
      <c r="B187" s="3"/>
      <c r="AR187" s="3"/>
      <c r="AS187" s="3"/>
      <c r="AT187" s="3"/>
      <c r="AU187" s="3"/>
      <c r="AV187" s="3"/>
      <c r="AW187" s="3"/>
      <c r="AX187" s="16"/>
      <c r="AY187" s="16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</row>
    <row r="188" spans="1:85" x14ac:dyDescent="0.2">
      <c r="A188" s="3"/>
      <c r="B188" s="3"/>
      <c r="AR188" s="3"/>
      <c r="AS188" s="3"/>
      <c r="AT188" s="3"/>
      <c r="AU188" s="3"/>
      <c r="AV188" s="3"/>
      <c r="AW188" s="3"/>
      <c r="AX188" s="16"/>
      <c r="AY188" s="16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</row>
    <row r="189" spans="1:85" x14ac:dyDescent="0.2">
      <c r="A189" s="3"/>
      <c r="B189" s="3"/>
      <c r="AR189" s="3"/>
      <c r="AS189" s="3"/>
      <c r="AT189" s="3"/>
      <c r="AU189" s="3"/>
      <c r="AV189" s="3"/>
      <c r="AW189" s="3"/>
      <c r="AX189" s="16"/>
      <c r="AY189" s="16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</row>
    <row r="190" spans="1:85" x14ac:dyDescent="0.2">
      <c r="A190" s="3"/>
      <c r="B190" s="3"/>
      <c r="AR190" s="3"/>
      <c r="AS190" s="3"/>
      <c r="AT190" s="3"/>
      <c r="AU190" s="3"/>
      <c r="AV190" s="3"/>
      <c r="AW190" s="3"/>
      <c r="AX190" s="16"/>
      <c r="AY190" s="16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</row>
    <row r="191" spans="1:85" x14ac:dyDescent="0.2">
      <c r="A191" s="3"/>
      <c r="B191" s="3"/>
      <c r="AR191" s="3"/>
      <c r="AS191" s="3"/>
      <c r="AT191" s="3"/>
      <c r="AU191" s="3"/>
      <c r="AV191" s="3"/>
      <c r="AW191" s="3"/>
      <c r="AX191" s="16"/>
      <c r="AY191" s="16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</row>
    <row r="192" spans="1:85" x14ac:dyDescent="0.2">
      <c r="A192" s="3"/>
      <c r="B192" s="3"/>
      <c r="AR192" s="3"/>
      <c r="AS192" s="3"/>
      <c r="AT192" s="3"/>
      <c r="AU192" s="3"/>
      <c r="AV192" s="3"/>
      <c r="AW192" s="3"/>
      <c r="AX192" s="16"/>
      <c r="AY192" s="16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</row>
    <row r="193" spans="1:85" x14ac:dyDescent="0.2">
      <c r="A193" s="3"/>
      <c r="B193" s="3"/>
      <c r="AR193" s="3"/>
      <c r="AS193" s="3"/>
      <c r="AT193" s="3"/>
      <c r="AU193" s="3"/>
      <c r="AV193" s="3"/>
      <c r="AW193" s="3"/>
      <c r="AX193" s="16"/>
      <c r="AY193" s="16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</row>
    <row r="194" spans="1:85" x14ac:dyDescent="0.2">
      <c r="A194" s="3"/>
      <c r="B194" s="3"/>
      <c r="AR194" s="3"/>
      <c r="AS194" s="3"/>
      <c r="AT194" s="3"/>
      <c r="AU194" s="3"/>
      <c r="AV194" s="3"/>
      <c r="AW194" s="3"/>
      <c r="AX194" s="16"/>
      <c r="AY194" s="16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</row>
    <row r="195" spans="1:85" x14ac:dyDescent="0.2">
      <c r="A195" s="3"/>
      <c r="B195" s="3"/>
      <c r="AR195" s="3"/>
      <c r="AS195" s="3"/>
      <c r="AT195" s="3"/>
      <c r="AU195" s="3"/>
      <c r="AV195" s="3"/>
      <c r="AW195" s="3"/>
      <c r="AX195" s="16"/>
      <c r="AY195" s="16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</row>
    <row r="196" spans="1:85" x14ac:dyDescent="0.2">
      <c r="A196" s="3"/>
      <c r="B196" s="3"/>
      <c r="AR196" s="3"/>
      <c r="AS196" s="3"/>
      <c r="AT196" s="3"/>
      <c r="AU196" s="3"/>
      <c r="AV196" s="3"/>
      <c r="AW196" s="3"/>
      <c r="AX196" s="16"/>
      <c r="AY196" s="16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</row>
    <row r="197" spans="1:85" x14ac:dyDescent="0.2">
      <c r="A197" s="3"/>
      <c r="B197" s="3"/>
      <c r="AR197" s="3"/>
      <c r="AS197" s="3"/>
      <c r="AT197" s="3"/>
      <c r="AU197" s="3"/>
      <c r="AV197" s="3"/>
      <c r="AW197" s="3"/>
      <c r="AX197" s="16"/>
      <c r="AY197" s="16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</row>
    <row r="198" spans="1:85" x14ac:dyDescent="0.2">
      <c r="A198" s="3"/>
      <c r="B198" s="3"/>
      <c r="AR198" s="3"/>
      <c r="AS198" s="3"/>
      <c r="AT198" s="3"/>
      <c r="AU198" s="3"/>
      <c r="AV198" s="3"/>
      <c r="AW198" s="3"/>
      <c r="AX198" s="16"/>
      <c r="AY198" s="16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</row>
    <row r="199" spans="1:85" x14ac:dyDescent="0.2">
      <c r="A199" s="3"/>
      <c r="B199" s="3"/>
      <c r="AR199" s="3"/>
      <c r="AS199" s="3"/>
      <c r="AT199" s="3"/>
      <c r="AU199" s="3"/>
      <c r="AV199" s="3"/>
      <c r="AW199" s="3"/>
      <c r="AX199" s="16"/>
      <c r="AY199" s="16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</row>
    <row r="200" spans="1:85" x14ac:dyDescent="0.2">
      <c r="A200" s="3"/>
      <c r="B200" s="3"/>
      <c r="AR200" s="3"/>
      <c r="AS200" s="3"/>
      <c r="AT200" s="3"/>
      <c r="AU200" s="3"/>
      <c r="AV200" s="3"/>
      <c r="AW200" s="3"/>
      <c r="AX200" s="16"/>
      <c r="AY200" s="16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</row>
    <row r="201" spans="1:85" x14ac:dyDescent="0.2">
      <c r="A201" s="3"/>
      <c r="B201" s="3"/>
      <c r="AR201" s="3"/>
      <c r="AS201" s="3"/>
      <c r="AT201" s="3"/>
      <c r="AU201" s="3"/>
      <c r="AV201" s="3"/>
      <c r="AW201" s="3"/>
      <c r="AX201" s="16"/>
      <c r="AY201" s="16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</row>
    <row r="202" spans="1:85" x14ac:dyDescent="0.2">
      <c r="A202" s="3"/>
      <c r="B202" s="3"/>
      <c r="AR202" s="3"/>
      <c r="AS202" s="3"/>
      <c r="AT202" s="3"/>
      <c r="AU202" s="3"/>
      <c r="AV202" s="3"/>
      <c r="AW202" s="3"/>
      <c r="AX202" s="16"/>
      <c r="AY202" s="16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</row>
    <row r="203" spans="1:85" x14ac:dyDescent="0.2">
      <c r="A203" s="3"/>
      <c r="B203" s="3"/>
      <c r="AR203" s="3"/>
      <c r="AS203" s="3"/>
      <c r="AT203" s="3"/>
      <c r="AU203" s="3"/>
      <c r="AV203" s="3"/>
      <c r="AW203" s="3"/>
      <c r="AX203" s="16"/>
      <c r="AY203" s="16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</row>
    <row r="204" spans="1:85" x14ac:dyDescent="0.2">
      <c r="A204" s="3"/>
      <c r="B204" s="3"/>
      <c r="AR204" s="3"/>
      <c r="AS204" s="3"/>
      <c r="AT204" s="3"/>
      <c r="AU204" s="3"/>
      <c r="AV204" s="3"/>
      <c r="AW204" s="3"/>
      <c r="AX204" s="16"/>
      <c r="AY204" s="16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</row>
    <row r="205" spans="1:85" x14ac:dyDescent="0.2">
      <c r="A205" s="3"/>
      <c r="B205" s="3"/>
      <c r="AR205" s="3"/>
      <c r="AS205" s="3"/>
      <c r="AT205" s="3"/>
      <c r="AU205" s="3"/>
      <c r="AV205" s="3"/>
      <c r="AW205" s="3"/>
      <c r="AX205" s="16"/>
      <c r="AY205" s="16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</row>
    <row r="206" spans="1:85" x14ac:dyDescent="0.2">
      <c r="A206" s="3"/>
      <c r="B206" s="3"/>
      <c r="AR206" s="3"/>
      <c r="AS206" s="3"/>
      <c r="AT206" s="3"/>
      <c r="AU206" s="3"/>
      <c r="AV206" s="3"/>
      <c r="AW206" s="3"/>
      <c r="AX206" s="16"/>
      <c r="AY206" s="16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</row>
    <row r="207" spans="1:85" x14ac:dyDescent="0.2">
      <c r="A207" s="3"/>
      <c r="B207" s="3"/>
      <c r="AR207" s="3"/>
      <c r="AS207" s="3"/>
      <c r="AT207" s="3"/>
      <c r="AU207" s="3"/>
      <c r="AV207" s="3"/>
      <c r="AW207" s="3"/>
      <c r="AX207" s="16"/>
      <c r="AY207" s="16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</row>
    <row r="208" spans="1:85" x14ac:dyDescent="0.2">
      <c r="A208" s="3"/>
      <c r="B208" s="3"/>
      <c r="AR208" s="3"/>
      <c r="AS208" s="3"/>
      <c r="AT208" s="3"/>
      <c r="AU208" s="3"/>
      <c r="AV208" s="3"/>
      <c r="AW208" s="3"/>
      <c r="AX208" s="16"/>
      <c r="AY208" s="16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</row>
    <row r="209" spans="1:85" x14ac:dyDescent="0.2">
      <c r="A209" s="3"/>
      <c r="B209" s="3"/>
      <c r="AR209" s="3"/>
      <c r="AS209" s="3"/>
      <c r="AT209" s="3"/>
      <c r="AU209" s="3"/>
      <c r="AV209" s="3"/>
      <c r="AW209" s="3"/>
      <c r="AX209" s="16"/>
      <c r="AY209" s="16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</row>
    <row r="210" spans="1:85" x14ac:dyDescent="0.2">
      <c r="A210" s="3"/>
      <c r="B210" s="3"/>
      <c r="AR210" s="3"/>
      <c r="AS210" s="3"/>
      <c r="AT210" s="3"/>
      <c r="AU210" s="3"/>
      <c r="AV210" s="3"/>
      <c r="AW210" s="3"/>
      <c r="AX210" s="16"/>
      <c r="AY210" s="16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</row>
    <row r="211" spans="1:85" x14ac:dyDescent="0.2">
      <c r="A211" s="3"/>
      <c r="B211" s="3"/>
      <c r="AR211" s="3"/>
      <c r="AS211" s="3"/>
      <c r="AT211" s="3"/>
      <c r="AU211" s="3"/>
      <c r="AV211" s="3"/>
      <c r="AW211" s="3"/>
      <c r="AX211" s="16"/>
      <c r="AY211" s="16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</row>
    <row r="212" spans="1:85" x14ac:dyDescent="0.2">
      <c r="AR212" s="3"/>
      <c r="AS212" s="3"/>
      <c r="AT212" s="3"/>
      <c r="AU212" s="3"/>
      <c r="AV212" s="3"/>
      <c r="AW212" s="3"/>
      <c r="AX212" s="16"/>
      <c r="AY212" s="16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</row>
    <row r="213" spans="1:85" x14ac:dyDescent="0.2">
      <c r="AR213" s="3"/>
      <c r="AS213" s="3"/>
      <c r="AT213" s="3"/>
      <c r="AU213" s="3"/>
      <c r="AV213" s="3"/>
      <c r="AW213" s="3"/>
      <c r="AX213" s="16"/>
      <c r="AY213" s="16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</row>
    <row r="214" spans="1:85" x14ac:dyDescent="0.2">
      <c r="AR214" s="3"/>
      <c r="AS214" s="3"/>
      <c r="AT214" s="3"/>
      <c r="AU214" s="3"/>
      <c r="AV214" s="3"/>
      <c r="AW214" s="3"/>
      <c r="AX214" s="16"/>
      <c r="AY214" s="16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</row>
    <row r="215" spans="1:85" x14ac:dyDescent="0.2">
      <c r="AR215" s="3"/>
      <c r="AS215" s="3"/>
      <c r="AT215" s="3"/>
      <c r="AU215" s="3"/>
      <c r="AV215" s="3"/>
      <c r="AW215" s="3"/>
      <c r="AX215" s="16"/>
      <c r="AY215" s="16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</row>
    <row r="216" spans="1:85" x14ac:dyDescent="0.2">
      <c r="AR216" s="3"/>
      <c r="AS216" s="3"/>
      <c r="AT216" s="3"/>
      <c r="AU216" s="3"/>
      <c r="AV216" s="3"/>
      <c r="AW216" s="3"/>
      <c r="AX216" s="16"/>
      <c r="AY216" s="16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</row>
    <row r="217" spans="1:85" x14ac:dyDescent="0.2">
      <c r="AR217" s="3"/>
      <c r="AS217" s="3"/>
      <c r="AT217" s="3"/>
      <c r="AU217" s="3"/>
      <c r="AV217" s="3"/>
      <c r="AW217" s="3"/>
      <c r="AX217" s="16"/>
      <c r="AY217" s="16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</row>
    <row r="218" spans="1:85" x14ac:dyDescent="0.2">
      <c r="AR218" s="3"/>
      <c r="AS218" s="3"/>
      <c r="AT218" s="3"/>
      <c r="AU218" s="3"/>
      <c r="AV218" s="3"/>
      <c r="AW218" s="3"/>
      <c r="AX218" s="16"/>
      <c r="AY218" s="16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</row>
    <row r="219" spans="1:85" x14ac:dyDescent="0.2">
      <c r="AR219" s="3"/>
      <c r="AS219" s="3"/>
      <c r="AT219" s="3"/>
      <c r="AU219" s="3"/>
      <c r="AV219" s="3"/>
      <c r="AW219" s="3"/>
      <c r="AX219" s="16"/>
      <c r="AY219" s="16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</row>
    <row r="220" spans="1:85" x14ac:dyDescent="0.2">
      <c r="AR220" s="3"/>
      <c r="AS220" s="3"/>
      <c r="AT220" s="3"/>
      <c r="AU220" s="3"/>
      <c r="AV220" s="3"/>
      <c r="AW220" s="3"/>
      <c r="AX220" s="16"/>
      <c r="AY220" s="16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</row>
    <row r="221" spans="1:85" x14ac:dyDescent="0.2">
      <c r="AR221" s="3"/>
      <c r="AS221" s="3"/>
      <c r="AT221" s="3"/>
      <c r="AU221" s="3"/>
      <c r="AV221" s="3"/>
      <c r="AW221" s="3"/>
      <c r="AX221" s="16"/>
      <c r="AY221" s="16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</row>
    <row r="222" spans="1:85" x14ac:dyDescent="0.2">
      <c r="AR222" s="3"/>
      <c r="AS222" s="3"/>
      <c r="AT222" s="3"/>
      <c r="AU222" s="3"/>
      <c r="AV222" s="3"/>
      <c r="AW222" s="3"/>
      <c r="AX222" s="16"/>
      <c r="AY222" s="16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</row>
    <row r="223" spans="1:85" x14ac:dyDescent="0.2"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</row>
    <row r="224" spans="1:85" x14ac:dyDescent="0.2"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</row>
    <row r="225" spans="52:85" x14ac:dyDescent="0.2"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</row>
    <row r="226" spans="52:85" x14ac:dyDescent="0.2"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</row>
    <row r="227" spans="52:85" x14ac:dyDescent="0.2"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</row>
    <row r="228" spans="52:85" x14ac:dyDescent="0.2"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</row>
    <row r="229" spans="52:85" x14ac:dyDescent="0.2"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</row>
    <row r="230" spans="52:85" x14ac:dyDescent="0.2"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</row>
    <row r="231" spans="52:85" x14ac:dyDescent="0.2"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</row>
    <row r="232" spans="52:85" x14ac:dyDescent="0.2"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</row>
  </sheetData>
  <mergeCells count="8">
    <mergeCell ref="BX2:BZ2"/>
    <mergeCell ref="CD2:CF2"/>
    <mergeCell ref="A2:B2"/>
    <mergeCell ref="AN2:AO2"/>
    <mergeCell ref="AR2:AS2"/>
    <mergeCell ref="AV2:AW2"/>
    <mergeCell ref="BL2:BN2"/>
    <mergeCell ref="BR2:BT2"/>
  </mergeCells>
  <pageMargins left="0.75" right="0.75" top="1" bottom="1" header="0.5" footer="0.5"/>
  <pageSetup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1"/>
  <sheetViews>
    <sheetView workbookViewId="0">
      <selection activeCell="A43" sqref="A43"/>
    </sheetView>
  </sheetViews>
  <sheetFormatPr defaultRowHeight="12.75" x14ac:dyDescent="0.2"/>
  <cols>
    <col min="1" max="87" width="11.7109375" customWidth="1"/>
  </cols>
  <sheetData>
    <row r="1" spans="1:26" x14ac:dyDescent="0.2">
      <c r="A1" t="s">
        <v>49</v>
      </c>
    </row>
    <row r="2" spans="1:26" x14ac:dyDescent="0.2">
      <c r="A2" t="s">
        <v>50</v>
      </c>
    </row>
    <row r="3" spans="1:26" x14ac:dyDescent="0.2">
      <c r="A3" s="22" t="s">
        <v>65</v>
      </c>
      <c r="B3" s="19"/>
      <c r="C3" s="19"/>
      <c r="D3" s="19"/>
      <c r="E3" s="19"/>
      <c r="F3" s="19"/>
      <c r="G3" s="19"/>
      <c r="H3" s="19"/>
      <c r="I3" s="19"/>
    </row>
    <row r="4" spans="1:26" x14ac:dyDescent="0.2">
      <c r="A4" t="s">
        <v>51</v>
      </c>
    </row>
    <row r="6" spans="1:26" x14ac:dyDescent="0.2">
      <c r="C6" t="s">
        <v>4</v>
      </c>
      <c r="F6" s="4"/>
      <c r="G6" s="4"/>
      <c r="H6" s="7"/>
      <c r="I6" s="7"/>
    </row>
    <row r="7" spans="1:26" x14ac:dyDescent="0.2">
      <c r="C7">
        <v>1918</v>
      </c>
      <c r="D7">
        <v>1919</v>
      </c>
      <c r="E7">
        <v>1920</v>
      </c>
      <c r="F7" s="10">
        <v>1921</v>
      </c>
      <c r="G7" s="10">
        <v>1922</v>
      </c>
      <c r="H7" s="7">
        <v>1923</v>
      </c>
      <c r="I7" s="7">
        <v>1924</v>
      </c>
      <c r="J7" s="7">
        <v>1925</v>
      </c>
      <c r="K7">
        <v>1926</v>
      </c>
      <c r="L7">
        <v>1927</v>
      </c>
      <c r="M7">
        <v>1928</v>
      </c>
      <c r="N7">
        <v>1929</v>
      </c>
      <c r="O7">
        <v>1930</v>
      </c>
      <c r="P7">
        <v>1931</v>
      </c>
      <c r="Q7">
        <v>1932</v>
      </c>
      <c r="R7">
        <v>1933</v>
      </c>
      <c r="S7">
        <v>1934</v>
      </c>
      <c r="T7">
        <v>1935</v>
      </c>
      <c r="U7">
        <v>1936</v>
      </c>
      <c r="V7">
        <v>1937</v>
      </c>
      <c r="W7">
        <v>1938</v>
      </c>
      <c r="X7">
        <v>1939</v>
      </c>
      <c r="Y7">
        <v>1940</v>
      </c>
      <c r="Z7">
        <v>1941</v>
      </c>
    </row>
    <row r="8" spans="1:26" x14ac:dyDescent="0.2">
      <c r="A8" s="4">
        <v>20000</v>
      </c>
      <c r="B8" s="4">
        <v>25000</v>
      </c>
      <c r="C8" s="4">
        <f>'Table 3'!AB3</f>
        <v>366220394</v>
      </c>
      <c r="D8" s="4">
        <f>'Table 3'!AC3</f>
        <v>504458801</v>
      </c>
      <c r="E8" s="4">
        <f>'Table 3'!AD3</f>
        <v>529212663</v>
      </c>
      <c r="F8" s="4">
        <f>'Table 3'!AE3</f>
        <v>403493309</v>
      </c>
      <c r="G8" s="4">
        <f>'Table 3'!AF3</f>
        <v>478222535</v>
      </c>
      <c r="H8" s="4">
        <f>'Table 3'!AG3</f>
        <v>542507052</v>
      </c>
      <c r="I8" s="4">
        <f>'Table 3'!AH3</f>
        <v>621811902</v>
      </c>
      <c r="J8" s="4">
        <f>'Table 3'!AI3</f>
        <v>778355570</v>
      </c>
      <c r="K8" s="4">
        <f>'Table 3'!AJ3</f>
        <v>768023662</v>
      </c>
      <c r="L8" s="4">
        <f>'Table 3'!AK3</f>
        <v>790419448</v>
      </c>
      <c r="M8" s="4">
        <f>'Table 3'!AL3</f>
        <v>865670420</v>
      </c>
      <c r="N8" s="4">
        <f>'Table 3'!AM3</f>
        <v>836411364</v>
      </c>
      <c r="O8" s="4">
        <f>'Table 3'!AN3</f>
        <v>579605728</v>
      </c>
      <c r="P8" s="4">
        <f>'Table 3'!AO3</f>
        <v>376026487</v>
      </c>
      <c r="Q8" s="4">
        <f>'Table 3'!AP3</f>
        <v>235312187</v>
      </c>
      <c r="R8" s="4">
        <f>'Table 3'!AQ3</f>
        <v>230196680</v>
      </c>
      <c r="S8" s="4">
        <f>'Table 3'!AR3</f>
        <v>301787000</v>
      </c>
      <c r="T8" s="4">
        <f>'Table 3'!AS3</f>
        <v>369499000</v>
      </c>
      <c r="U8" s="4">
        <f>'Table 3'!AT3</f>
        <v>559073000</v>
      </c>
      <c r="V8" s="4">
        <f>'Table 3'!AU3</f>
        <v>538181000</v>
      </c>
      <c r="W8" s="4">
        <f>'Table 3'!AV3</f>
        <v>397446000</v>
      </c>
      <c r="X8" s="4">
        <f>'Table 3'!AW3</f>
        <v>476403000</v>
      </c>
      <c r="Y8" s="4">
        <f>'Table 3'!AX3</f>
        <v>553014000</v>
      </c>
      <c r="Z8" s="4">
        <f>'Table 3'!AY3</f>
        <v>718862000</v>
      </c>
    </row>
    <row r="9" spans="1:26" x14ac:dyDescent="0.2">
      <c r="A9" s="4">
        <v>25000</v>
      </c>
      <c r="B9" s="4">
        <v>30000</v>
      </c>
      <c r="C9" s="4">
        <f>'Table 3'!AB4</f>
        <v>279226359</v>
      </c>
      <c r="D9" s="4">
        <f>'Table 3'!AC4</f>
        <v>376457979</v>
      </c>
      <c r="E9" s="4">
        <f>'Table 3'!AD4</f>
        <v>395807952</v>
      </c>
      <c r="F9" s="4">
        <f>'Table 3'!AE4</f>
        <v>296152625</v>
      </c>
      <c r="G9" s="4">
        <f>'Table 3'!AF4</f>
        <v>361297370</v>
      </c>
      <c r="H9" s="4">
        <f>'Table 3'!AG4</f>
        <v>407615063</v>
      </c>
      <c r="I9" s="4">
        <f>'Table 3'!AH4</f>
        <v>476568806</v>
      </c>
      <c r="J9" s="4">
        <f>'Table 3'!AI4</f>
        <v>598561777</v>
      </c>
      <c r="K9" s="4">
        <f>'Table 3'!AJ4</f>
        <v>578550254</v>
      </c>
      <c r="L9" s="4">
        <f>'Table 3'!AK4</f>
        <v>598458662</v>
      </c>
      <c r="M9" s="4">
        <f>'Table 3'!AL4</f>
        <v>668180089</v>
      </c>
      <c r="N9" s="4">
        <f>'Table 3'!AM4</f>
        <v>630827827</v>
      </c>
      <c r="O9" s="4">
        <f>'Table 3'!AN4</f>
        <v>418382902</v>
      </c>
      <c r="P9" s="4">
        <f>'Table 3'!AO4</f>
        <v>255097495</v>
      </c>
      <c r="Q9" s="4">
        <f>'Table 3'!AP4</f>
        <v>181778274</v>
      </c>
      <c r="R9" s="4">
        <f>'Table 3'!AQ4</f>
        <v>182207780</v>
      </c>
      <c r="S9" s="4">
        <f>'Table 3'!AR4</f>
        <v>217590000</v>
      </c>
      <c r="T9" s="4">
        <f>'Table 3'!AS4</f>
        <v>266685000</v>
      </c>
      <c r="U9" s="4">
        <f>'Table 3'!AT4</f>
        <v>409563000</v>
      </c>
      <c r="V9" s="4">
        <f>'Table 3'!AU4</f>
        <v>396275000</v>
      </c>
      <c r="W9" s="4">
        <f>'Table 3'!AV4</f>
        <v>278700000</v>
      </c>
      <c r="X9" s="4">
        <f>'Table 3'!AW4</f>
        <v>333004000</v>
      </c>
      <c r="Y9" s="4">
        <f>'Table 3'!AX4</f>
        <v>390323000</v>
      </c>
      <c r="Z9" s="4">
        <f>'Table 3'!AY4</f>
        <v>514245000</v>
      </c>
    </row>
    <row r="10" spans="1:26" x14ac:dyDescent="0.2">
      <c r="A10" s="4">
        <v>30000</v>
      </c>
      <c r="B10" s="4">
        <v>40000</v>
      </c>
      <c r="C10" s="4">
        <f>'Table 3'!AB5</f>
        <v>410534915</v>
      </c>
      <c r="D10" s="4">
        <f>'Table 3'!AC5</f>
        <v>530754145</v>
      </c>
      <c r="E10" s="4">
        <f>'Table 3'!AD5</f>
        <v>543792249</v>
      </c>
      <c r="F10" s="4">
        <f>'Table 3'!AE5</f>
        <v>414214285</v>
      </c>
      <c r="G10" s="4">
        <f>'Table 3'!AF5</f>
        <v>491742990</v>
      </c>
      <c r="H10" s="4">
        <f>'Table 3'!AG5</f>
        <v>565631990</v>
      </c>
      <c r="I10" s="4">
        <f>'Table 3'!AH5</f>
        <v>670246533</v>
      </c>
      <c r="J10" s="4">
        <f>'Table 3'!AI5</f>
        <v>851560311</v>
      </c>
      <c r="K10" s="4">
        <f>'Table 3'!AJ5</f>
        <v>815439823</v>
      </c>
      <c r="L10" s="4">
        <f>'Table 3'!AK5</f>
        <v>853569772</v>
      </c>
      <c r="M10" s="4">
        <f>'Table 3'!AL5</f>
        <v>963768154</v>
      </c>
      <c r="N10" s="4">
        <f>'Table 3'!AM5</f>
        <v>908544285</v>
      </c>
      <c r="O10" s="4">
        <f>'Table 3'!AN5</f>
        <v>580720892</v>
      </c>
      <c r="P10" s="4">
        <f>'Table 3'!AO5</f>
        <v>342888983</v>
      </c>
      <c r="Q10" s="4">
        <f>'Table 3'!AP5</f>
        <v>267211998</v>
      </c>
      <c r="R10" s="4">
        <f>'Table 3'!AQ5</f>
        <v>262358726</v>
      </c>
      <c r="S10" s="4">
        <f>'Table 3'!AR5</f>
        <v>293352000</v>
      </c>
      <c r="T10" s="4">
        <f>'Table 3'!AS5</f>
        <v>367581000</v>
      </c>
      <c r="U10" s="4">
        <f>'Table 3'!AT5</f>
        <v>589817000</v>
      </c>
      <c r="V10" s="4">
        <f>'Table 3'!AU5</f>
        <v>554352000</v>
      </c>
      <c r="W10" s="4">
        <f>'Table 3'!AV5</f>
        <v>370978000</v>
      </c>
      <c r="X10" s="4">
        <f>'Table 3'!AW5</f>
        <v>453623000</v>
      </c>
      <c r="Y10" s="4">
        <f>'Table 3'!AX5</f>
        <v>523106000</v>
      </c>
      <c r="Z10" s="4">
        <f>'Table 3'!AY5</f>
        <v>699970000</v>
      </c>
    </row>
    <row r="11" spans="1:26" x14ac:dyDescent="0.2">
      <c r="A11" s="4">
        <v>40000</v>
      </c>
      <c r="B11" s="4">
        <v>50000</v>
      </c>
      <c r="C11" s="4">
        <f>'Table 3'!AB6</f>
        <v>288281436</v>
      </c>
      <c r="D11" s="4">
        <f>'Table 3'!AC6</f>
        <v>370152511</v>
      </c>
      <c r="E11" s="4">
        <f>'Table 3'!AD6</f>
        <v>368184912</v>
      </c>
      <c r="F11" s="4">
        <f>'Table 3'!AE6</f>
        <v>269262395</v>
      </c>
      <c r="G11" s="4">
        <f>'Table 3'!AF6</f>
        <v>355233572</v>
      </c>
      <c r="H11" s="4">
        <f>'Table 3'!AG6</f>
        <v>377433415</v>
      </c>
      <c r="I11" s="4">
        <f>'Table 3'!AH6</f>
        <v>453033024</v>
      </c>
      <c r="J11" s="4">
        <f>'Table 3'!AI6</f>
        <v>582117196</v>
      </c>
      <c r="K11" s="4">
        <f>'Table 3'!AJ6</f>
        <v>560663142</v>
      </c>
      <c r="L11" s="4">
        <f>'Table 3'!AK6</f>
        <v>599742250</v>
      </c>
      <c r="M11" s="4">
        <f>'Table 3'!AL6</f>
        <v>694554586</v>
      </c>
      <c r="N11" s="4">
        <f>'Table 3'!AM6</f>
        <v>635086014</v>
      </c>
      <c r="O11" s="4">
        <f>'Table 3'!AN6</f>
        <v>384515663</v>
      </c>
      <c r="P11" s="4">
        <f>'Table 3'!AO6</f>
        <v>222661494</v>
      </c>
      <c r="Q11" s="4">
        <f>'Table 3'!AP6</f>
        <v>180648316</v>
      </c>
      <c r="R11" s="4">
        <f>'Table 3'!AQ6</f>
        <v>185438623</v>
      </c>
      <c r="S11" s="4">
        <f>'Table 3'!AR6</f>
        <v>197588000</v>
      </c>
      <c r="T11" s="4">
        <f>'Table 3'!AS6</f>
        <v>248044000</v>
      </c>
      <c r="U11" s="4">
        <f>'Table 3'!AT6</f>
        <v>401112000</v>
      </c>
      <c r="V11" s="4">
        <f>'Table 3'!AU6</f>
        <v>368804000</v>
      </c>
      <c r="W11" s="4">
        <f>'Table 3'!AV6</f>
        <v>236720000</v>
      </c>
      <c r="X11" s="4">
        <f>'Table 3'!AW6</f>
        <v>293345000</v>
      </c>
      <c r="Y11" s="4">
        <f>'Table 3'!AX6</f>
        <v>343657000</v>
      </c>
      <c r="Z11" s="4">
        <f>'Table 3'!AY6</f>
        <v>459187000</v>
      </c>
    </row>
    <row r="12" spans="1:26" x14ac:dyDescent="0.2">
      <c r="A12" s="4">
        <v>50000</v>
      </c>
      <c r="B12" s="4">
        <v>60000</v>
      </c>
      <c r="C12" s="4">
        <f>'Table 3'!AB7</f>
        <v>203716837</v>
      </c>
      <c r="D12" s="4">
        <f>'Table 3'!AC7</f>
        <v>284768434</v>
      </c>
      <c r="E12" s="4">
        <f>'Table 3'!AD7</f>
        <v>261433828</v>
      </c>
      <c r="F12" s="4">
        <f>'Table 3'!AE7</f>
        <v>187484667</v>
      </c>
      <c r="G12" s="4">
        <f>'Table 3'!AF7</f>
        <v>256561999</v>
      </c>
      <c r="H12" s="4">
        <f>'Table 3'!AG7</f>
        <v>269934757</v>
      </c>
      <c r="I12" s="4">
        <f>'Table 3'!AH7</f>
        <v>328621551</v>
      </c>
      <c r="J12" s="4">
        <f>'Table 3'!AI7</f>
        <v>429704060</v>
      </c>
      <c r="K12" s="4">
        <f>'Table 3'!AJ7</f>
        <v>420308939</v>
      </c>
      <c r="L12" s="4">
        <f>'Table 3'!AK7</f>
        <v>447201129</v>
      </c>
      <c r="M12" s="4">
        <f>'Table 3'!AL7</f>
        <v>533827271</v>
      </c>
      <c r="N12" s="4">
        <f>'Table 3'!AM7</f>
        <v>465731014</v>
      </c>
      <c r="O12" s="4">
        <f>'Table 3'!AN7</f>
        <v>289228566</v>
      </c>
      <c r="P12" s="4">
        <f>'Table 3'!AO7</f>
        <v>166336163</v>
      </c>
      <c r="Q12" s="4">
        <f>'Table 3'!AP7</f>
        <v>130312964</v>
      </c>
      <c r="R12" s="4">
        <f>'Table 3'!AQ7</f>
        <v>132772640</v>
      </c>
      <c r="S12" s="4">
        <f>'Table 3'!AR7</f>
        <v>135139000</v>
      </c>
      <c r="T12" s="4">
        <f>'Table 3'!AS7</f>
        <v>177664000</v>
      </c>
      <c r="U12" s="4">
        <f>'Table 3'!AT7</f>
        <v>293064000</v>
      </c>
      <c r="V12" s="4">
        <f>'Table 3'!AU7</f>
        <v>266408000</v>
      </c>
      <c r="W12" s="4">
        <f>'Table 3'!AV7</f>
        <v>160693000</v>
      </c>
      <c r="X12" s="4">
        <f>'Table 3'!AW7</f>
        <v>203434000</v>
      </c>
      <c r="Y12" s="4">
        <f>'Table 3'!AX7</f>
        <v>235360000</v>
      </c>
      <c r="Z12" s="4">
        <f>'Table 3'!AY7</f>
        <v>322397000</v>
      </c>
    </row>
    <row r="13" spans="1:26" x14ac:dyDescent="0.2">
      <c r="A13" s="4">
        <v>60000</v>
      </c>
      <c r="B13" s="4">
        <v>70000</v>
      </c>
      <c r="C13" s="4">
        <f>'Table 3'!AB8</f>
        <v>158164951</v>
      </c>
      <c r="D13" s="4">
        <f>'Table 3'!AC8</f>
        <v>206515321</v>
      </c>
      <c r="E13" s="4">
        <f>'Table 3'!AD8</f>
        <v>194506539</v>
      </c>
      <c r="F13" s="4">
        <f>'Table 3'!AE8</f>
        <v>144436181</v>
      </c>
      <c r="G13" s="4">
        <f>'Table 3'!AF8</f>
        <v>197171391</v>
      </c>
      <c r="H13" s="4">
        <f>'Table 3'!AG8</f>
        <v>199791790</v>
      </c>
      <c r="I13" s="4">
        <f>'Table 3'!AH8</f>
        <v>257234335</v>
      </c>
      <c r="J13" s="4">
        <f>'Table 3'!AI8</f>
        <v>330006749</v>
      </c>
      <c r="K13" s="4">
        <f>'Table 3'!AJ8</f>
        <v>326378817</v>
      </c>
      <c r="L13" s="4">
        <f>'Table 3'!AK8</f>
        <v>364580130</v>
      </c>
      <c r="M13" s="4">
        <f>'Table 3'!AL8</f>
        <v>424531649</v>
      </c>
      <c r="N13" s="4">
        <f>'Table 3'!AM8</f>
        <v>379687785</v>
      </c>
      <c r="O13" s="4">
        <f>'Table 3'!AN8</f>
        <v>213558059</v>
      </c>
      <c r="P13" s="4">
        <f>'Table 3'!AO8</f>
        <v>122675478</v>
      </c>
      <c r="Q13" s="4">
        <f>'Table 3'!AP8</f>
        <v>95299127</v>
      </c>
      <c r="R13" s="4">
        <f>'Table 3'!AQ8</f>
        <v>100343290</v>
      </c>
      <c r="S13" s="4">
        <f>'Table 3'!AR8</f>
        <v>98806000</v>
      </c>
      <c r="T13" s="4">
        <f>'Table 3'!AS8</f>
        <v>125892000</v>
      </c>
      <c r="U13" s="4">
        <f>'Table 3'!AT8</f>
        <v>220084000</v>
      </c>
      <c r="V13" s="4">
        <f>'Table 3'!AU8</f>
        <v>200165000</v>
      </c>
      <c r="W13" s="4">
        <f>'Table 3'!AV8</f>
        <v>114704000</v>
      </c>
      <c r="X13" s="4">
        <f>'Table 3'!AW8</f>
        <v>149023000</v>
      </c>
      <c r="Y13" s="4">
        <f>'Table 3'!AX8</f>
        <v>170543000</v>
      </c>
      <c r="Z13" s="4">
        <f>'Table 3'!AY8</f>
        <v>236467000</v>
      </c>
    </row>
    <row r="14" spans="1:26" x14ac:dyDescent="0.2">
      <c r="A14" s="4">
        <v>70000</v>
      </c>
      <c r="B14" s="4">
        <v>80000</v>
      </c>
      <c r="C14" s="4">
        <f>'Table 3'!AB9</f>
        <v>126460637</v>
      </c>
      <c r="D14" s="4">
        <f>'Table 3'!AC9</f>
        <v>167052648</v>
      </c>
      <c r="E14" s="4">
        <f>'Table 3'!AD9</f>
        <v>147024770</v>
      </c>
      <c r="F14" s="4">
        <f>'Table 3'!AE9</f>
        <v>106389373</v>
      </c>
      <c r="G14" s="4">
        <f>'Table 3'!AF9</f>
        <v>145191358</v>
      </c>
      <c r="H14" s="4">
        <f>'Table 3'!AG9</f>
        <v>147977609</v>
      </c>
      <c r="I14" s="4">
        <f>'Table 3'!AH9</f>
        <v>192836855</v>
      </c>
      <c r="J14" s="4">
        <f>'Table 3'!AI9</f>
        <v>268229241</v>
      </c>
      <c r="K14" s="4">
        <f>'Table 3'!AJ9</f>
        <v>254849732</v>
      </c>
      <c r="L14" s="4">
        <f>'Table 3'!AK9</f>
        <v>287559815</v>
      </c>
      <c r="M14" s="4">
        <f>'Table 3'!AL9</f>
        <v>351345948</v>
      </c>
      <c r="N14" s="4">
        <f>'Table 3'!AM9</f>
        <v>310912627</v>
      </c>
      <c r="O14" s="4">
        <f>'Table 3'!AN9</f>
        <v>171480407</v>
      </c>
      <c r="P14" s="4">
        <f>'Table 3'!AO9</f>
        <v>100012821</v>
      </c>
      <c r="Q14" s="4">
        <f>'Table 3'!AP9</f>
        <v>70077703</v>
      </c>
      <c r="R14" s="4">
        <f>'Table 3'!AQ9</f>
        <v>68446005</v>
      </c>
      <c r="S14" s="4">
        <f>'Table 3'!AR9</f>
        <v>69829000</v>
      </c>
      <c r="T14" s="4">
        <f>'Table 3'!AS9</f>
        <v>98453000</v>
      </c>
      <c r="U14" s="4">
        <f>'Table 3'!AT9</f>
        <v>162205000</v>
      </c>
      <c r="V14" s="4">
        <f>'Table 3'!AU9</f>
        <v>151288000</v>
      </c>
      <c r="W14" s="4">
        <f>'Table 3'!AV9</f>
        <v>85417000</v>
      </c>
      <c r="X14" s="4">
        <f>'Table 3'!AW9</f>
        <v>113892000</v>
      </c>
      <c r="Y14" s="4">
        <f>'Table 3'!AX9</f>
        <v>125212000</v>
      </c>
      <c r="Z14" s="4">
        <f>'Table 3'!AY9</f>
        <v>179249000</v>
      </c>
    </row>
    <row r="15" spans="1:26" x14ac:dyDescent="0.2">
      <c r="A15" s="4">
        <v>80000</v>
      </c>
      <c r="B15" s="4">
        <v>90000</v>
      </c>
      <c r="C15" s="4">
        <f>'Table 3'!AB10</f>
        <v>102947144</v>
      </c>
      <c r="D15" s="4">
        <f>'Table 3'!AC10</f>
        <v>132629947</v>
      </c>
      <c r="E15" s="4">
        <f>'Table 3'!AD10</f>
        <v>114818467</v>
      </c>
      <c r="F15" s="4">
        <f>'Table 3'!AE10</f>
        <v>80965747</v>
      </c>
      <c r="G15" s="4">
        <f>'Table 3'!AF10</f>
        <v>118694838</v>
      </c>
      <c r="H15" s="4">
        <f>'Table 3'!AG10</f>
        <v>121361730</v>
      </c>
      <c r="I15" s="4">
        <f>'Table 3'!AH10</f>
        <v>161906782</v>
      </c>
      <c r="J15" s="4">
        <f>'Table 3'!AI10</f>
        <v>212348581</v>
      </c>
      <c r="K15" s="4">
        <f>'Table 3'!AJ10</f>
        <v>214823387</v>
      </c>
      <c r="L15" s="4">
        <f>'Table 3'!AK10</f>
        <v>235627045</v>
      </c>
      <c r="M15" s="4">
        <f>'Table 3'!AL10</f>
        <v>296757699</v>
      </c>
      <c r="N15" s="4">
        <f>'Table 3'!AM10</f>
        <v>264617454</v>
      </c>
      <c r="O15" s="4">
        <f>'Table 3'!AN10</f>
        <v>133946863</v>
      </c>
      <c r="P15" s="4">
        <f>'Table 3'!AO10</f>
        <v>69953997</v>
      </c>
      <c r="Q15" s="4">
        <f>'Table 3'!AP10</f>
        <v>56066829</v>
      </c>
      <c r="R15" s="4">
        <f>'Table 3'!AQ10</f>
        <v>55295324</v>
      </c>
      <c r="S15" s="4">
        <f>'Table 3'!AR10</f>
        <v>58421000</v>
      </c>
      <c r="T15" s="4">
        <f>'Table 3'!AS10</f>
        <v>78051000</v>
      </c>
      <c r="U15" s="4">
        <f>'Table 3'!AT10</f>
        <v>130394000</v>
      </c>
      <c r="V15" s="4">
        <f>'Table 3'!AU10</f>
        <v>115370000</v>
      </c>
      <c r="W15" s="4">
        <f>'Table 3'!AV10</f>
        <v>71255000</v>
      </c>
      <c r="X15" s="4">
        <f>'Table 3'!AW10</f>
        <v>83022000</v>
      </c>
      <c r="Y15" s="4">
        <f>'Table 3'!AX10</f>
        <v>103249000</v>
      </c>
      <c r="Z15" s="4">
        <f>'Table 3'!AY10</f>
        <v>140215000</v>
      </c>
    </row>
    <row r="16" spans="1:26" x14ac:dyDescent="0.2">
      <c r="A16" s="4">
        <v>90000</v>
      </c>
      <c r="B16" s="4">
        <v>100000</v>
      </c>
      <c r="C16" s="4">
        <f>'Table 3'!AB11</f>
        <v>88431168</v>
      </c>
      <c r="D16" s="4">
        <f>'Table 3'!AC11</f>
        <v>105530859</v>
      </c>
      <c r="E16" s="4">
        <f>'Table 3'!AD11</f>
        <v>92602729</v>
      </c>
      <c r="F16" s="4">
        <f>'Table 3'!AE11</f>
        <v>62954250</v>
      </c>
      <c r="G16" s="4">
        <f>'Table 3'!AF11</f>
        <v>87604268</v>
      </c>
      <c r="H16" s="4">
        <f>'Table 3'!AG11</f>
        <v>94832351</v>
      </c>
      <c r="I16" s="4">
        <f>'Table 3'!AH11</f>
        <v>126184120</v>
      </c>
      <c r="J16" s="4">
        <f>'Table 3'!AI11</f>
        <v>178659654</v>
      </c>
      <c r="K16" s="4">
        <f>'Table 3'!AJ11</f>
        <v>172978259</v>
      </c>
      <c r="L16" s="4">
        <f>'Table 3'!AK11</f>
        <v>200419255</v>
      </c>
      <c r="M16" s="4">
        <f>'Table 3'!AL11</f>
        <v>251415357</v>
      </c>
      <c r="N16" s="4">
        <f>'Table 3'!AM11</f>
        <v>225527120</v>
      </c>
      <c r="O16" s="4">
        <f>'Table 3'!AN11</f>
        <v>110825860</v>
      </c>
      <c r="P16" s="4">
        <f>'Table 3'!AO11</f>
        <v>69070680</v>
      </c>
      <c r="Q16" s="4">
        <f>'Table 3'!AP11</f>
        <v>41449410</v>
      </c>
      <c r="R16" s="4">
        <f>'Table 3'!AQ11</f>
        <v>44191960</v>
      </c>
      <c r="S16" s="4">
        <f>'Table 3'!AR11</f>
        <v>43782000</v>
      </c>
      <c r="T16" s="4">
        <f>'Table 3'!AS11</f>
        <v>55713000</v>
      </c>
      <c r="U16" s="4">
        <f>'Table 3'!AT11</f>
        <v>107771000</v>
      </c>
      <c r="V16" s="4">
        <f>'Table 3'!AU11</f>
        <v>91029000</v>
      </c>
      <c r="W16" s="4">
        <f>'Table 3'!AV11</f>
        <v>52699000</v>
      </c>
      <c r="X16" s="4">
        <f>'Table 3'!AW11</f>
        <v>68428000</v>
      </c>
      <c r="Y16" s="4">
        <f>'Table 3'!AX11</f>
        <v>78131000</v>
      </c>
      <c r="Z16" s="4">
        <f>'Table 3'!AY11</f>
        <v>115678000</v>
      </c>
    </row>
    <row r="17" spans="1:26" x14ac:dyDescent="0.2">
      <c r="A17" s="4">
        <v>100000</v>
      </c>
      <c r="B17" s="4">
        <v>150000</v>
      </c>
      <c r="C17" s="4">
        <f>'Table 3'!AB12</f>
        <v>284106740</v>
      </c>
      <c r="D17" s="4">
        <f>'Table 3'!AC12</f>
        <v>358392923</v>
      </c>
      <c r="E17" s="4">
        <f>'Table 3'!AD12</f>
        <v>265511505</v>
      </c>
      <c r="F17" s="4">
        <f>'Table 3'!AE12</f>
        <v>163520999</v>
      </c>
      <c r="G17" s="4">
        <f>'Table 3'!AF12</f>
        <v>260203553</v>
      </c>
      <c r="H17" s="4">
        <f>'Table 3'!AG12</f>
        <v>280656213</v>
      </c>
      <c r="I17" s="4">
        <f>'Table 3'!AH12</f>
        <v>377644950</v>
      </c>
      <c r="J17" s="4">
        <f>'Table 3'!AI12</f>
        <v>572859982</v>
      </c>
      <c r="K17" s="4">
        <f>'Table 3'!AJ12</f>
        <v>570189915</v>
      </c>
      <c r="L17" s="4">
        <f>'Table 3'!AK12</f>
        <v>636018520</v>
      </c>
      <c r="M17" s="4">
        <f>'Table 3'!AL12</f>
        <v>850450966</v>
      </c>
      <c r="N17" s="4">
        <f>'Table 3'!AM12</f>
        <v>770536078</v>
      </c>
      <c r="O17" s="4">
        <f>'Table 3'!AN12</f>
        <v>374170634</v>
      </c>
      <c r="P17" s="4">
        <f>'Table 3'!AO12</f>
        <v>196598339</v>
      </c>
      <c r="Q17" s="4">
        <f>'Table 3'!AP12</f>
        <v>119895876</v>
      </c>
      <c r="R17" s="4">
        <f>'Table 3'!AQ12</f>
        <v>129158784</v>
      </c>
      <c r="S17" s="4">
        <f>'Table 3'!AR12</f>
        <v>117744000</v>
      </c>
      <c r="T17" s="4">
        <f>'Table 3'!AS12</f>
        <v>166379000</v>
      </c>
      <c r="U17" s="4">
        <f>'Table 3'!AT12</f>
        <v>311279000</v>
      </c>
      <c r="V17" s="4">
        <f>'Table 3'!AU12</f>
        <v>272264000</v>
      </c>
      <c r="W17" s="4">
        <f>'Table 3'!AV12</f>
        <v>158413000</v>
      </c>
      <c r="X17" s="4">
        <f>'Table 3'!AW12</f>
        <v>193959000</v>
      </c>
      <c r="Y17" s="4">
        <f>'Table 3'!AX12</f>
        <v>235754000</v>
      </c>
      <c r="Z17" s="4">
        <f>'Table 3'!AY12</f>
        <v>333998000</v>
      </c>
    </row>
    <row r="18" spans="1:26" x14ac:dyDescent="0.2">
      <c r="A18" s="4">
        <v>150000</v>
      </c>
      <c r="B18" s="4">
        <f t="shared" ref="B18:B25" si="0">A19</f>
        <v>200000</v>
      </c>
      <c r="C18" s="4">
        <f>'Table 3'!AB13</f>
        <v>148743575</v>
      </c>
      <c r="D18" s="4">
        <f>'Table 3'!AC13</f>
        <v>187816010</v>
      </c>
      <c r="E18" s="4">
        <f>'Table 3'!AD13</f>
        <v>100966280</v>
      </c>
      <c r="F18" s="4">
        <f>'Table 3'!AE13</f>
        <v>77435517</v>
      </c>
      <c r="G18" s="4">
        <f>'Table 3'!AF13</f>
        <v>131704373</v>
      </c>
      <c r="H18" s="4">
        <f>'Table 3'!AG13</f>
        <v>127882393</v>
      </c>
      <c r="I18" s="4">
        <f>'Table 3'!AH13</f>
        <v>186211045</v>
      </c>
      <c r="J18" s="4">
        <f>'Table 3'!AI13</f>
        <v>302507030</v>
      </c>
      <c r="K18" s="4">
        <f>'Table 3'!AJ13</f>
        <v>317269021</v>
      </c>
      <c r="L18" s="4">
        <f>'Table 3'!AK13</f>
        <v>364214566</v>
      </c>
      <c r="M18" s="4">
        <f>'Table 3'!AL13</f>
        <v>524349061</v>
      </c>
      <c r="N18" s="4">
        <f>'Table 3'!AM13</f>
        <v>486561209</v>
      </c>
      <c r="O18" s="4">
        <f>'Table 3'!AN13</f>
        <v>200755877</v>
      </c>
      <c r="P18" s="4">
        <f>'Table 3'!AO13</f>
        <v>105677995</v>
      </c>
      <c r="Q18" s="4">
        <f>'Table 3'!AP13</f>
        <v>60915955</v>
      </c>
      <c r="R18" s="4">
        <f>'Table 3'!AQ13</f>
        <v>69759240</v>
      </c>
      <c r="S18" s="4">
        <f>'Table 3'!AR13</f>
        <v>62343000</v>
      </c>
      <c r="T18" s="4">
        <f>'Table 3'!AS13</f>
        <v>90054000</v>
      </c>
      <c r="U18" s="4">
        <f>'Table 3'!AT13</f>
        <v>156078000</v>
      </c>
      <c r="V18" s="4">
        <f>'Table 3'!AU13</f>
        <v>132516000</v>
      </c>
      <c r="W18" s="4">
        <f>'Table 3'!AV13</f>
        <v>72545000</v>
      </c>
      <c r="X18" s="4">
        <f>'Table 3'!AW13</f>
        <v>94296000</v>
      </c>
      <c r="Y18" s="4">
        <f>'Table 3'!AX13</f>
        <v>113932000</v>
      </c>
      <c r="Z18" s="4">
        <f>'Table 3'!AY13</f>
        <v>166213000</v>
      </c>
    </row>
    <row r="19" spans="1:26" x14ac:dyDescent="0.2">
      <c r="A19" s="4">
        <v>200000</v>
      </c>
      <c r="B19" s="4">
        <f t="shared" si="0"/>
        <v>250000</v>
      </c>
      <c r="C19" s="4">
        <f>'Table 3'!AB14</f>
        <v>89325520</v>
      </c>
      <c r="D19" s="4">
        <f>'Table 3'!AC14</f>
        <v>115428091</v>
      </c>
      <c r="E19" s="4">
        <f>'Table 3'!AD14</f>
        <v>68307141</v>
      </c>
      <c r="F19" s="4">
        <f>'Table 3'!AE14</f>
        <v>45684970</v>
      </c>
      <c r="G19" s="4">
        <f>'Table 3'!AF14</f>
        <v>77782184</v>
      </c>
      <c r="H19" s="4">
        <f>'Table 3'!AG14</f>
        <v>77299661</v>
      </c>
      <c r="I19" s="4">
        <f>'Table 3'!AH14</f>
        <v>120416465</v>
      </c>
      <c r="J19" s="4">
        <f>'Table 3'!AI14</f>
        <v>205927937</v>
      </c>
      <c r="K19" s="4">
        <f>'Table 3'!AJ14</f>
        <v>200251373</v>
      </c>
      <c r="L19" s="4">
        <f>'Table 3'!AK14</f>
        <v>246213183</v>
      </c>
      <c r="M19" s="4">
        <f>'Table 3'!AL14</f>
        <v>370602993</v>
      </c>
      <c r="N19" s="4">
        <f>'Table 3'!AM14</f>
        <v>340777799</v>
      </c>
      <c r="O19" s="4">
        <f>'Table 3'!AN14</f>
        <v>122075567</v>
      </c>
      <c r="P19" s="4">
        <f>'Table 3'!AO14</f>
        <v>59773427</v>
      </c>
      <c r="Q19" s="4">
        <f>'Table 3'!AP14</f>
        <v>35813184</v>
      </c>
      <c r="R19" s="4">
        <f>'Table 3'!AQ14</f>
        <v>42081396</v>
      </c>
      <c r="S19" s="4">
        <f>'Table 3'!AR14</f>
        <v>45188000</v>
      </c>
      <c r="T19" s="4">
        <f>'Table 3'!AS14</f>
        <v>52501000</v>
      </c>
      <c r="U19" s="4">
        <f>'Table 3'!AT14</f>
        <v>94871000</v>
      </c>
      <c r="V19" s="4">
        <f>'Table 3'!AU14</f>
        <v>83769000</v>
      </c>
      <c r="W19" s="4">
        <f>'Table 3'!AV14</f>
        <v>50745000</v>
      </c>
      <c r="X19" s="4">
        <f>'Table 3'!AW14</f>
        <v>53316000</v>
      </c>
      <c r="Y19" s="4">
        <f>'Table 3'!AX14</f>
        <v>64923000</v>
      </c>
      <c r="Z19" s="4">
        <f>'Table 3'!AY14</f>
        <v>96903000</v>
      </c>
    </row>
    <row r="20" spans="1:26" x14ac:dyDescent="0.2">
      <c r="A20" s="4">
        <v>250000</v>
      </c>
      <c r="B20" s="4">
        <f t="shared" si="0"/>
        <v>300000</v>
      </c>
      <c r="C20" s="4">
        <f>'Table 3'!AB15</f>
        <v>66955722</v>
      </c>
      <c r="D20" s="4">
        <f>'Table 3'!AC15</f>
        <v>67904435</v>
      </c>
      <c r="E20" s="4">
        <f>'Table 3'!AD15</f>
        <v>45865252</v>
      </c>
      <c r="F20" s="4">
        <f>'Table 3'!AE15</f>
        <v>22827560</v>
      </c>
      <c r="G20" s="4">
        <f>'Table 3'!AF15</f>
        <v>57327824</v>
      </c>
      <c r="H20" s="4">
        <f>'Table 3'!AG15</f>
        <v>55401958</v>
      </c>
      <c r="I20" s="4">
        <f>'Table 3'!AH15</f>
        <v>67981864</v>
      </c>
      <c r="J20" s="4">
        <f>'Table 3'!AI15</f>
        <v>146865250</v>
      </c>
      <c r="K20" s="4">
        <f>'Table 3'!AJ15</f>
        <v>143891155</v>
      </c>
      <c r="L20" s="4">
        <f>'Table 3'!AK15</f>
        <v>176842506</v>
      </c>
      <c r="M20" s="4">
        <f>'Table 3'!AL15</f>
        <v>262179027</v>
      </c>
      <c r="N20" s="4">
        <f>'Table 3'!AM15</f>
        <v>260070729</v>
      </c>
      <c r="O20" s="4">
        <f>'Table 3'!AN15</f>
        <v>96184525</v>
      </c>
      <c r="P20" s="4">
        <f>'Table 3'!AO15</f>
        <v>46607526</v>
      </c>
      <c r="Q20" s="4">
        <f>'Table 3'!AP15</f>
        <v>21278771</v>
      </c>
      <c r="R20" s="4">
        <f>'Table 3'!AQ15</f>
        <v>27374302</v>
      </c>
      <c r="S20" s="4">
        <f>'Table 3'!AR15</f>
        <v>33430000</v>
      </c>
      <c r="T20" s="4">
        <f>'Table 3'!AS15</f>
        <v>37357000</v>
      </c>
      <c r="U20" s="4">
        <f>'Table 3'!AT15</f>
        <v>56981000</v>
      </c>
      <c r="V20" s="4">
        <f>'Table 3'!AU15</f>
        <v>56440000</v>
      </c>
      <c r="W20" s="4">
        <f>'Table 3'!AV15</f>
        <v>31706000</v>
      </c>
      <c r="X20" s="4">
        <f>'Table 3'!AW15</f>
        <v>39871000</v>
      </c>
      <c r="Y20" s="4">
        <f>'Table 3'!AX15</f>
        <v>47741000</v>
      </c>
      <c r="Z20" s="4">
        <f>'Table 3'!AY15</f>
        <v>59316000</v>
      </c>
    </row>
    <row r="21" spans="1:26" x14ac:dyDescent="0.2">
      <c r="A21" s="4">
        <v>300000</v>
      </c>
      <c r="B21" s="4">
        <f t="shared" si="0"/>
        <v>400000</v>
      </c>
      <c r="C21" s="4">
        <f>'Table 3'!AB16</f>
        <v>90420665</v>
      </c>
      <c r="D21" s="4">
        <f>'Table 3'!AC16</f>
        <v>96614153</v>
      </c>
      <c r="E21" s="4">
        <f>'Table 3'!AD16</f>
        <v>58252657</v>
      </c>
      <c r="F21" s="4">
        <f>'Table 3'!AE16</f>
        <v>33411137</v>
      </c>
      <c r="G21" s="4">
        <f>'Table 3'!AF16</f>
        <v>70101094</v>
      </c>
      <c r="H21" s="4">
        <f>'Table 3'!AG16</f>
        <v>75471811</v>
      </c>
      <c r="I21" s="4">
        <f>'Table 3'!AH16</f>
        <v>109977527</v>
      </c>
      <c r="J21" s="4">
        <f>'Table 3'!AI16</f>
        <v>192759080</v>
      </c>
      <c r="K21" s="4">
        <f>'Table 3'!AJ16</f>
        <v>198756733</v>
      </c>
      <c r="L21" s="4">
        <f>'Table 3'!AK16</f>
        <v>259624653</v>
      </c>
      <c r="M21" s="4">
        <f>'Table 3'!AL16</f>
        <v>407559097</v>
      </c>
      <c r="N21" s="4">
        <f>'Table 3'!AM16</f>
        <v>352233963</v>
      </c>
      <c r="O21" s="4">
        <f>'Table 3'!AN16</f>
        <v>135199957</v>
      </c>
      <c r="P21" s="4">
        <f>'Table 3'!AO16</f>
        <v>61510088</v>
      </c>
      <c r="Q21" s="4">
        <f>'Table 3'!AP16</f>
        <v>34263351</v>
      </c>
      <c r="R21" s="4">
        <f>'Table 3'!AQ16</f>
        <v>30099524</v>
      </c>
      <c r="S21" s="4">
        <f>'Table 3'!AR16</f>
        <v>26425000</v>
      </c>
      <c r="T21" s="4">
        <f>'Table 3'!AS16</f>
        <v>45103000</v>
      </c>
      <c r="U21" s="4">
        <f>'Table 3'!AT16</f>
        <v>75136000</v>
      </c>
      <c r="V21" s="4">
        <f>'Table 3'!AU16</f>
        <v>71168000</v>
      </c>
      <c r="W21" s="4">
        <f>'Table 3'!AV16</f>
        <v>49350000</v>
      </c>
      <c r="X21" s="4">
        <f>'Table 3'!AW16</f>
        <v>45044000</v>
      </c>
      <c r="Y21" s="4">
        <f>'Table 3'!AX16</f>
        <v>60496000</v>
      </c>
      <c r="Z21" s="4">
        <f>'Table 3'!AY16</f>
        <v>84447000</v>
      </c>
    </row>
    <row r="22" spans="1:26" x14ac:dyDescent="0.2">
      <c r="A22" s="4">
        <v>400000</v>
      </c>
      <c r="B22" s="4">
        <f t="shared" si="0"/>
        <v>500000</v>
      </c>
      <c r="C22" s="4">
        <f>'Table 3'!AB17</f>
        <v>54124763</v>
      </c>
      <c r="D22" s="4">
        <f>'Table 3'!AC17</f>
        <v>62456795</v>
      </c>
      <c r="E22" s="4">
        <f>'Table 3'!AD17</f>
        <v>31060895</v>
      </c>
      <c r="F22" s="4">
        <f>'Table 3'!AE17</f>
        <v>27931413</v>
      </c>
      <c r="G22" s="4">
        <f>'Table 3'!AF17</f>
        <v>46570981</v>
      </c>
      <c r="H22" s="4">
        <f>'Table 3'!AG17</f>
        <v>49097383</v>
      </c>
      <c r="I22" s="4">
        <f>'Table 3'!AH17</f>
        <v>61271025</v>
      </c>
      <c r="J22" s="4">
        <f>'Table 3'!AI17</f>
        <v>147014577</v>
      </c>
      <c r="K22" s="4">
        <f>'Table 3'!AJ17</f>
        <v>141457429</v>
      </c>
      <c r="L22" s="4">
        <f>'Table 3'!AK17</f>
        <v>171497074</v>
      </c>
      <c r="M22" s="4">
        <f>'Table 3'!AL17</f>
        <v>256341229</v>
      </c>
      <c r="N22" s="4">
        <f>'Table 3'!AM17</f>
        <v>275994926</v>
      </c>
      <c r="O22" s="4">
        <f>'Table 3'!AN17</f>
        <v>71931165</v>
      </c>
      <c r="P22" s="4">
        <f>'Table 3'!AO17</f>
        <v>40676198</v>
      </c>
      <c r="Q22" s="4">
        <f>'Table 3'!AP17</f>
        <v>18205352</v>
      </c>
      <c r="R22" s="4">
        <f>'Table 3'!AQ17</f>
        <v>24471169</v>
      </c>
      <c r="S22" s="4">
        <f>'Table 3'!AR17</f>
        <v>17407000</v>
      </c>
      <c r="T22" s="4">
        <f>'Table 3'!AS17</f>
        <v>32804000</v>
      </c>
      <c r="U22" s="4">
        <f>'Table 3'!AT17</f>
        <v>49387000</v>
      </c>
      <c r="V22" s="4">
        <f>'Table 3'!AU17</f>
        <v>46309000</v>
      </c>
      <c r="W22" s="4">
        <f>'Table 3'!AV17</f>
        <v>29091000</v>
      </c>
      <c r="X22" s="4">
        <f>'Table 3'!AW17</f>
        <v>36344000</v>
      </c>
      <c r="Y22" s="4">
        <f>'Table 3'!AX17</f>
        <v>41260000</v>
      </c>
      <c r="Z22" s="4">
        <f>'Table 3'!AY17</f>
        <v>55318000</v>
      </c>
    </row>
    <row r="23" spans="1:26" x14ac:dyDescent="0.2">
      <c r="A23" s="4">
        <v>500000</v>
      </c>
      <c r="B23" s="4">
        <f t="shared" si="0"/>
        <v>750000</v>
      </c>
      <c r="C23" s="4">
        <f>'Table 3'!AB18</f>
        <v>80377939</v>
      </c>
      <c r="D23" s="4">
        <f>'Table 3'!AC18</f>
        <v>76782508</v>
      </c>
      <c r="E23" s="4">
        <f>'Table 3'!AD18</f>
        <v>58890818</v>
      </c>
      <c r="F23" s="4">
        <f>'Table 3'!AE18</f>
        <v>28418867</v>
      </c>
      <c r="G23" s="4">
        <f>'Table 3'!AF18</f>
        <v>74468094</v>
      </c>
      <c r="H23" s="4">
        <f>'Table 3'!AG18</f>
        <v>62515897</v>
      </c>
      <c r="I23" s="4">
        <f>'Table 3'!AH18</f>
        <v>115627429</v>
      </c>
      <c r="J23" s="4">
        <f>'Table 3'!AI18</f>
        <v>207431183</v>
      </c>
      <c r="K23" s="4">
        <f>'Table 3'!AJ18</f>
        <v>194732900</v>
      </c>
      <c r="L23" s="4">
        <f>'Table 3'!AK18</f>
        <v>228999193</v>
      </c>
      <c r="M23" s="4">
        <f>'Table 3'!AL18</f>
        <v>412729259</v>
      </c>
      <c r="N23" s="4">
        <f>'Table 3'!AM18</f>
        <v>418758821</v>
      </c>
      <c r="O23" s="4">
        <f>'Table 3'!AN18</f>
        <v>138858489</v>
      </c>
      <c r="P23" s="4">
        <f>'Table 3'!AO18</f>
        <v>61906873</v>
      </c>
      <c r="Q23" s="4">
        <f>'Table 3'!AP18</f>
        <v>38530709</v>
      </c>
      <c r="R23" s="4">
        <f>'Table 3'!AQ18</f>
        <v>34919569</v>
      </c>
      <c r="S23" s="4">
        <f>'Table 3'!AR18</f>
        <v>34345000</v>
      </c>
      <c r="T23" s="4">
        <f>'Table 3'!AS18</f>
        <v>48904000</v>
      </c>
      <c r="U23" s="4">
        <f>'Table 3'!AT18</f>
        <v>76010000</v>
      </c>
      <c r="V23" s="4">
        <f>'Table 3'!AU18</f>
        <v>64942000</v>
      </c>
      <c r="W23" s="4">
        <f>'Table 3'!AV18</f>
        <v>49096000</v>
      </c>
      <c r="X23" s="4">
        <f>'Table 3'!AW18</f>
        <v>50287000</v>
      </c>
      <c r="Y23" s="4">
        <f>'Table 3'!AX18</f>
        <v>55040000</v>
      </c>
      <c r="Z23" s="4">
        <f>'Table 3'!AY18</f>
        <v>68295000</v>
      </c>
    </row>
    <row r="24" spans="1:26" x14ac:dyDescent="0.2">
      <c r="A24" s="4">
        <v>750000</v>
      </c>
      <c r="B24" s="4">
        <f t="shared" si="0"/>
        <v>1000000</v>
      </c>
      <c r="C24" s="4">
        <f>'Table 3'!AB19</f>
        <v>38697609</v>
      </c>
      <c r="D24" s="4">
        <f>'Table 3'!AC19</f>
        <v>51507888</v>
      </c>
      <c r="E24" s="4">
        <f>'Table 3'!AD19</f>
        <v>21072076</v>
      </c>
      <c r="F24" s="4">
        <f>'Table 3'!AE19</f>
        <v>14361559</v>
      </c>
      <c r="G24" s="4">
        <f>'Table 3'!AF19</f>
        <v>33202584</v>
      </c>
      <c r="H24" s="4">
        <f>'Table 3'!AG19</f>
        <v>32591312</v>
      </c>
      <c r="I24" s="4">
        <f>'Table 3'!AH19</f>
        <v>42834750</v>
      </c>
      <c r="J24" s="4">
        <f>'Table 3'!AI19</f>
        <v>119936340</v>
      </c>
      <c r="K24" s="4">
        <f>'Table 3'!AJ19</f>
        <v>123148302</v>
      </c>
      <c r="L24" s="4">
        <f>'Table 3'!AK19</f>
        <v>149167396</v>
      </c>
      <c r="M24" s="4">
        <f>'Table 3'!AL19</f>
        <v>258132412</v>
      </c>
      <c r="N24" s="4">
        <f>'Table 3'!AM19</f>
        <v>251118931</v>
      </c>
      <c r="O24" s="4">
        <f>'Table 3'!AN19</f>
        <v>72834888</v>
      </c>
      <c r="P24" s="4">
        <f>'Table 3'!AO19</f>
        <v>40403831</v>
      </c>
      <c r="Q24" s="4">
        <f>'Table 3'!AP19</f>
        <v>19343522</v>
      </c>
      <c r="R24" s="4">
        <f>'Table 3'!AQ19</f>
        <v>21780911</v>
      </c>
      <c r="S24" s="4">
        <f>'Table 3'!AR19</f>
        <v>25119000</v>
      </c>
      <c r="T24" s="4">
        <f>'Table 3'!AS19</f>
        <v>24907000</v>
      </c>
      <c r="U24" s="4">
        <f>'Table 3'!AT19</f>
        <v>46752000</v>
      </c>
      <c r="V24" s="4">
        <f>'Table 3'!AU19</f>
        <v>49457000</v>
      </c>
      <c r="W24" s="4">
        <f>'Table 3'!AV19</f>
        <v>32300000</v>
      </c>
      <c r="X24" s="4">
        <f>'Table 3'!AW19</f>
        <v>23803000</v>
      </c>
      <c r="Y24" s="4">
        <f>'Table 3'!AX19</f>
        <v>29184000</v>
      </c>
      <c r="Z24" s="4">
        <f>'Table 3'!AY19</f>
        <v>47366000</v>
      </c>
    </row>
    <row r="25" spans="1:26" x14ac:dyDescent="0.2">
      <c r="A25" s="4">
        <v>1000000</v>
      </c>
      <c r="B25" s="4">
        <f t="shared" si="0"/>
        <v>1500000</v>
      </c>
      <c r="C25" s="4">
        <f>'Table 3'!AB20</f>
        <v>39243088</v>
      </c>
      <c r="D25" s="4">
        <f>'Table 3'!AC20</f>
        <v>41668483</v>
      </c>
      <c r="E25" s="4">
        <f>'Table 3'!AD20</f>
        <v>21988642</v>
      </c>
      <c r="F25" s="4">
        <f>'Table 3'!AE20</f>
        <v>12844179</v>
      </c>
      <c r="G25" s="4">
        <f>'Table 3'!AF20</f>
        <v>43021214</v>
      </c>
      <c r="H25" s="4">
        <f>'Table 3'!AG20</f>
        <v>46811543</v>
      </c>
      <c r="I25" s="4">
        <f>'Table 3'!AH20</f>
        <v>44166730</v>
      </c>
      <c r="J25" s="4">
        <f>'Table 3'!AI20</f>
        <v>128442670</v>
      </c>
      <c r="K25" s="4">
        <f>'Table 3'!AJ20</f>
        <v>143321982</v>
      </c>
      <c r="L25" s="4">
        <f>'Table 3'!AK20</f>
        <v>164637400</v>
      </c>
      <c r="M25" s="4">
        <f>'Table 3'!AL20</f>
        <v>298896465</v>
      </c>
      <c r="N25" s="4">
        <f>'Table 3'!AM20</f>
        <v>281434307</v>
      </c>
      <c r="O25" s="4">
        <f>'Table 3'!AN20</f>
        <v>105036547</v>
      </c>
      <c r="P25" s="4">
        <f>'Table 3'!AO20</f>
        <v>48415107</v>
      </c>
      <c r="Q25" s="4">
        <f>'Table 3'!AP20</f>
        <v>14120088</v>
      </c>
      <c r="R25" s="4">
        <f>'Table 3'!AQ20</f>
        <v>38202638</v>
      </c>
      <c r="S25" s="4">
        <f>'Table 3'!AR20</f>
        <v>24353000</v>
      </c>
      <c r="T25" s="4">
        <f>'Table 3'!AS20</f>
        <v>27518000</v>
      </c>
      <c r="U25" s="4">
        <f>'Table 3'!AT20</f>
        <v>38279000</v>
      </c>
      <c r="V25" s="4">
        <f>'Table 3'!AU20</f>
        <v>35309000</v>
      </c>
      <c r="W25" s="4">
        <f>'Table 3'!AV20</f>
        <v>37583000</v>
      </c>
      <c r="X25" s="4">
        <f>'Table 3'!AW20</f>
        <v>31088000</v>
      </c>
      <c r="Y25" s="4">
        <f>'Table 3'!AX20</f>
        <v>34757000</v>
      </c>
      <c r="Z25" s="4">
        <f>'Table 3'!AY20</f>
        <v>41633000</v>
      </c>
    </row>
    <row r="26" spans="1:26" x14ac:dyDescent="0.2">
      <c r="A26" s="4">
        <v>1500000</v>
      </c>
      <c r="B26" s="4">
        <v>99999999</v>
      </c>
      <c r="C26" s="4">
        <f>'Table 3'!AB21</f>
        <v>98243804</v>
      </c>
      <c r="D26" s="4">
        <f>'Table 3'!AC21</f>
        <v>110981762</v>
      </c>
      <c r="E26" s="4">
        <f>'Table 3'!AD21</f>
        <v>55089497</v>
      </c>
      <c r="F26" s="4">
        <f>'Table 3'!AE21</f>
        <v>36567150</v>
      </c>
      <c r="G26" s="4">
        <f>'Table 3'!AF21</f>
        <v>98365779</v>
      </c>
      <c r="H26" s="4">
        <f>'Table 3'!AG21</f>
        <v>105260338</v>
      </c>
      <c r="I26" s="4">
        <f>'Table 3'!AH21</f>
        <v>111807745</v>
      </c>
      <c r="J26" s="4">
        <f>'Table 3'!AI21</f>
        <v>294014182</v>
      </c>
      <c r="K26" s="4">
        <f>'Table 3'!AJ21</f>
        <v>351071935</v>
      </c>
      <c r="L26" s="4">
        <f>'Table 3'!AK21</f>
        <v>436003446</v>
      </c>
      <c r="M26" s="4">
        <f>'Table 3'!AL21</f>
        <v>809966576</v>
      </c>
      <c r="N26" s="4">
        <f>'Table 3'!AM21</f>
        <v>930664477</v>
      </c>
      <c r="O26" s="4">
        <f>'Table 3'!AN21</f>
        <v>254868108</v>
      </c>
      <c r="P26" s="4">
        <f>'Table 3'!AO21</f>
        <v>117644762</v>
      </c>
      <c r="Q26" s="4">
        <f>'Table 3'!AP21</f>
        <v>21119468</v>
      </c>
      <c r="R26" s="4">
        <f>'Table 3'!AQ21</f>
        <v>48654651</v>
      </c>
      <c r="S26" s="4">
        <f>'Table 3'!AR21</f>
        <v>33421000</v>
      </c>
      <c r="T26" s="4">
        <f>'Table 3'!AS21</f>
        <v>46113000</v>
      </c>
      <c r="U26" s="4">
        <f>'Table 3'!AT21</f>
        <v>69362000</v>
      </c>
      <c r="V26" s="4">
        <f>'Table 3'!AU21</f>
        <v>50107000</v>
      </c>
      <c r="W26" s="4">
        <f>'Table 3'!AV21</f>
        <v>72520000</v>
      </c>
      <c r="X26" s="4">
        <f>'Table 3'!AW21</f>
        <v>50282000</v>
      </c>
      <c r="Y26" s="4">
        <f>'Table 3'!AX21</f>
        <v>60807000</v>
      </c>
      <c r="Z26" s="4">
        <f>'Table 3'!AY21</f>
        <v>64456000</v>
      </c>
    </row>
    <row r="27" spans="1:26" x14ac:dyDescent="0.2">
      <c r="A27" s="4"/>
      <c r="B27" s="6"/>
      <c r="C27" s="4"/>
      <c r="D27" s="4"/>
      <c r="E27" s="4"/>
      <c r="F27" s="5"/>
      <c r="G27" s="5"/>
      <c r="H27" s="5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2">
      <c r="C28" s="13" t="s">
        <v>62</v>
      </c>
    </row>
    <row r="29" spans="1:26" x14ac:dyDescent="0.2">
      <c r="C29" s="13">
        <v>1918</v>
      </c>
      <c r="D29" s="13">
        <v>1919</v>
      </c>
      <c r="E29" s="13">
        <v>1920</v>
      </c>
      <c r="F29" s="13">
        <v>1921</v>
      </c>
      <c r="G29" s="13">
        <v>1922</v>
      </c>
      <c r="H29" s="13">
        <v>1923</v>
      </c>
      <c r="I29" s="13">
        <v>1924</v>
      </c>
      <c r="J29" s="13">
        <v>1925</v>
      </c>
      <c r="K29" s="13">
        <v>1926</v>
      </c>
      <c r="L29" s="13">
        <v>1927</v>
      </c>
      <c r="M29" s="13">
        <v>1928</v>
      </c>
      <c r="N29" s="13">
        <v>1929</v>
      </c>
      <c r="O29" s="13">
        <v>1930</v>
      </c>
      <c r="P29" s="13">
        <v>1931</v>
      </c>
      <c r="Q29" s="13">
        <v>1932</v>
      </c>
      <c r="R29" s="13">
        <v>1933</v>
      </c>
      <c r="S29" s="13">
        <v>1934</v>
      </c>
      <c r="T29" s="13">
        <v>1935</v>
      </c>
      <c r="U29" s="13">
        <v>1936</v>
      </c>
      <c r="V29" s="13">
        <v>1937</v>
      </c>
      <c r="W29" s="13">
        <v>1938</v>
      </c>
      <c r="X29" s="13">
        <v>1939</v>
      </c>
      <c r="Y29" s="13">
        <v>1940</v>
      </c>
      <c r="Z29" s="13">
        <v>1941</v>
      </c>
    </row>
    <row r="30" spans="1:26" x14ac:dyDescent="0.2">
      <c r="A30" s="4">
        <v>20000</v>
      </c>
      <c r="B30" s="4">
        <v>25000</v>
      </c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>
        <f>'Exemptions&amp;Dep_Credits'!S3</f>
        <v>32570291</v>
      </c>
      <c r="T30" s="3">
        <f>'Exemptions&amp;Dep_Credits'!T3</f>
        <v>39680492</v>
      </c>
      <c r="U30" s="3">
        <f>'Exemptions&amp;Dep_Credits'!U3</f>
        <v>59455480</v>
      </c>
      <c r="V30" s="3">
        <f>'Exemptions&amp;Dep_Credits'!V3</f>
        <v>57473914</v>
      </c>
      <c r="W30" s="3">
        <f>'Exemptions&amp;Dep_Credits'!W3</f>
        <v>43156042</v>
      </c>
      <c r="X30" s="3">
        <f>'Exemptions&amp;Dep_Credits'!X3</f>
        <v>51574281</v>
      </c>
      <c r="Y30" s="3">
        <f>'Exemptions&amp;Dep_Credits'!Y3</f>
        <v>50337276</v>
      </c>
      <c r="Z30" s="3">
        <f>'Exemptions&amp;Dep_Credits'!Z3</f>
        <v>52902504</v>
      </c>
    </row>
    <row r="31" spans="1:26" x14ac:dyDescent="0.2">
      <c r="A31" s="4">
        <v>25000</v>
      </c>
      <c r="B31" s="4">
        <v>30000</v>
      </c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>
        <f>'Exemptions&amp;Dep_Credits'!S4</f>
        <v>18789273</v>
      </c>
      <c r="T31" s="3">
        <f>'Exemptions&amp;Dep_Credits'!T4</f>
        <v>23265687</v>
      </c>
      <c r="U31" s="3">
        <f>'Exemptions&amp;Dep_Credits'!U4</f>
        <v>35163379</v>
      </c>
      <c r="V31" s="3">
        <f>'Exemptions&amp;Dep_Credits'!V4</f>
        <v>33863190</v>
      </c>
      <c r="W31" s="3">
        <f>'Exemptions&amp;Dep_Credits'!W4</f>
        <v>24383024</v>
      </c>
      <c r="X31" s="3">
        <f>'Exemptions&amp;Dep_Credits'!X4</f>
        <v>28930121</v>
      </c>
      <c r="Y31" s="3">
        <f>'Exemptions&amp;Dep_Credits'!Y4</f>
        <v>28588489</v>
      </c>
      <c r="Z31" s="3">
        <f>'Exemptions&amp;Dep_Credits'!Z4</f>
        <v>30731398</v>
      </c>
    </row>
    <row r="32" spans="1:26" x14ac:dyDescent="0.2">
      <c r="A32" s="4">
        <v>30000</v>
      </c>
      <c r="B32" s="4">
        <v>40000</v>
      </c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>
        <f>'Exemptions&amp;Dep_Credits'!S5</f>
        <v>19928990</v>
      </c>
      <c r="T32" s="3">
        <f>'Exemptions&amp;Dep_Credits'!T5</f>
        <v>25139950</v>
      </c>
      <c r="U32" s="3">
        <f>'Exemptions&amp;Dep_Credits'!U5</f>
        <v>39624218</v>
      </c>
      <c r="V32" s="3">
        <f>'Exemptions&amp;Dep_Credits'!V5</f>
        <v>37392246</v>
      </c>
      <c r="W32" s="3">
        <f>'Exemptions&amp;Dep_Credits'!W5</f>
        <v>25562103</v>
      </c>
      <c r="X32" s="3">
        <f>'Exemptions&amp;Dep_Credits'!X5</f>
        <v>31111120</v>
      </c>
      <c r="Y32" s="3">
        <f>'Exemptions&amp;Dep_Credits'!Y5</f>
        <v>30218325</v>
      </c>
      <c r="Z32" s="3">
        <f>'Exemptions&amp;Dep_Credits'!Z5</f>
        <v>32904099</v>
      </c>
    </row>
    <row r="33" spans="1:26" x14ac:dyDescent="0.2">
      <c r="A33" s="4">
        <v>40000</v>
      </c>
      <c r="B33" s="4">
        <v>50000</v>
      </c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>
        <f>'Exemptions&amp;Dep_Credits'!S6</f>
        <v>10301187</v>
      </c>
      <c r="T33" s="3">
        <f>'Exemptions&amp;Dep_Credits'!T6</f>
        <v>12824480</v>
      </c>
      <c r="U33" s="3">
        <f>'Exemptions&amp;Dep_Credits'!U6</f>
        <v>20747769</v>
      </c>
      <c r="V33" s="3">
        <f>'Exemptions&amp;Dep_Credits'!V6</f>
        <v>19059843</v>
      </c>
      <c r="W33" s="3">
        <f>'Exemptions&amp;Dep_Credits'!W6</f>
        <v>12378014</v>
      </c>
      <c r="X33" s="3">
        <f>'Exemptions&amp;Dep_Credits'!X6</f>
        <v>15370360</v>
      </c>
      <c r="Y33" s="3">
        <f>'Exemptions&amp;Dep_Credits'!Y6</f>
        <v>15106556</v>
      </c>
      <c r="Z33" s="3">
        <f>'Exemptions&amp;Dep_Credits'!Z6</f>
        <v>16569251</v>
      </c>
    </row>
    <row r="34" spans="1:26" x14ac:dyDescent="0.2">
      <c r="A34" s="4">
        <v>50000</v>
      </c>
      <c r="B34" s="4">
        <v>60000</v>
      </c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>
        <f>'Exemptions&amp;Dep_Credits'!S7</f>
        <v>5717148</v>
      </c>
      <c r="T34" s="3">
        <f>'Exemptions&amp;Dep_Credits'!T7</f>
        <v>7732555</v>
      </c>
      <c r="U34" s="3">
        <f>'Exemptions&amp;Dep_Credits'!U7</f>
        <v>12488438</v>
      </c>
      <c r="V34" s="3">
        <f>'Exemptions&amp;Dep_Credits'!V7</f>
        <v>11124473</v>
      </c>
      <c r="W34" s="3">
        <f>'Exemptions&amp;Dep_Credits'!W7</f>
        <v>6813794</v>
      </c>
      <c r="X34" s="3">
        <f>'Exemptions&amp;Dep_Credits'!X7</f>
        <v>8666037</v>
      </c>
      <c r="Y34" s="3">
        <f>'Exemptions&amp;Dep_Credits'!Y7</f>
        <v>8482429</v>
      </c>
      <c r="Z34" s="3">
        <f>'Exemptions&amp;Dep_Credits'!Z7</f>
        <v>9468097</v>
      </c>
    </row>
    <row r="35" spans="1:26" x14ac:dyDescent="0.2">
      <c r="A35" s="4">
        <v>60000</v>
      </c>
      <c r="B35" s="4">
        <v>70000</v>
      </c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>
        <f>'Exemptions&amp;Dep_Credits'!S8</f>
        <v>3570282</v>
      </c>
      <c r="T35" s="3">
        <f>'Exemptions&amp;Dep_Credits'!T8</f>
        <v>4481822</v>
      </c>
      <c r="U35" s="3">
        <f>'Exemptions&amp;Dep_Credits'!U8</f>
        <v>7804940</v>
      </c>
      <c r="V35" s="3">
        <f>'Exemptions&amp;Dep_Credits'!V8</f>
        <v>7016982</v>
      </c>
      <c r="W35" s="3">
        <f>'Exemptions&amp;Dep_Credits'!W8</f>
        <v>4131679</v>
      </c>
      <c r="X35" s="3">
        <f>'Exemptions&amp;Dep_Credits'!X8</f>
        <v>5418932</v>
      </c>
      <c r="Y35" s="3">
        <f>'Exemptions&amp;Dep_Credits'!Y8</f>
        <v>5157417</v>
      </c>
      <c r="Z35" s="3">
        <f>'Exemptions&amp;Dep_Credits'!Z8</f>
        <v>6009101</v>
      </c>
    </row>
    <row r="36" spans="1:26" x14ac:dyDescent="0.2">
      <c r="A36" s="4">
        <v>70000</v>
      </c>
      <c r="B36" s="4">
        <v>80000</v>
      </c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>
        <f>'Exemptions&amp;Dep_Credits'!S9</f>
        <v>2106296</v>
      </c>
      <c r="T36" s="3">
        <f>'Exemptions&amp;Dep_Credits'!T9</f>
        <v>2996938</v>
      </c>
      <c r="U36" s="3">
        <f>'Exemptions&amp;Dep_Credits'!U9</f>
        <v>4896258</v>
      </c>
      <c r="V36" s="3">
        <f>'Exemptions&amp;Dep_Credits'!V9</f>
        <v>4594816</v>
      </c>
      <c r="W36" s="3">
        <f>'Exemptions&amp;Dep_Credits'!W9</f>
        <v>2677868</v>
      </c>
      <c r="X36" s="3">
        <f>'Exemptions&amp;Dep_Credits'!X9</f>
        <v>3553374</v>
      </c>
      <c r="Y36" s="3">
        <f>'Exemptions&amp;Dep_Credits'!Y9</f>
        <v>3266043</v>
      </c>
      <c r="Z36" s="3">
        <f>'Exemptions&amp;Dep_Credits'!Z9</f>
        <v>3804820</v>
      </c>
    </row>
    <row r="37" spans="1:26" x14ac:dyDescent="0.2">
      <c r="A37" s="4">
        <v>80000</v>
      </c>
      <c r="B37" s="4">
        <v>90000</v>
      </c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>
        <f>'Exemptions&amp;Dep_Credits'!S10</f>
        <v>1571874</v>
      </c>
      <c r="T37" s="3">
        <f>'Exemptions&amp;Dep_Credits'!T10</f>
        <v>2092670</v>
      </c>
      <c r="U37" s="3">
        <f>'Exemptions&amp;Dep_Credits'!U10</f>
        <v>3463998</v>
      </c>
      <c r="V37" s="3">
        <f>'Exemptions&amp;Dep_Credits'!V10</f>
        <v>2927859</v>
      </c>
      <c r="W37" s="3">
        <f>'Exemptions&amp;Dep_Credits'!W10</f>
        <v>1918510</v>
      </c>
      <c r="X37" s="3">
        <f>'Exemptions&amp;Dep_Credits'!X10</f>
        <v>2239613</v>
      </c>
      <c r="Y37" s="3">
        <f>'Exemptions&amp;Dep_Credits'!Y10</f>
        <v>2324258</v>
      </c>
      <c r="Z37" s="3">
        <f>'Exemptions&amp;Dep_Credits'!Z10</f>
        <v>2646496</v>
      </c>
    </row>
    <row r="38" spans="1:26" x14ac:dyDescent="0.2">
      <c r="A38" s="4">
        <v>90000</v>
      </c>
      <c r="B38" s="4">
        <v>100000</v>
      </c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>
        <f>'Exemptions&amp;Dep_Credits'!S11</f>
        <v>1080377</v>
      </c>
      <c r="T38" s="3">
        <f>'Exemptions&amp;Dep_Credits'!T11</f>
        <v>1325683</v>
      </c>
      <c r="U38" s="3">
        <f>'Exemptions&amp;Dep_Credits'!U11</f>
        <v>2556581</v>
      </c>
      <c r="V38" s="3">
        <f>'Exemptions&amp;Dep_Credits'!V11</f>
        <v>2120520</v>
      </c>
      <c r="W38" s="3">
        <f>'Exemptions&amp;Dep_Credits'!W11</f>
        <v>1207487</v>
      </c>
      <c r="X38" s="3">
        <f>'Exemptions&amp;Dep_Credits'!X11</f>
        <v>1580669</v>
      </c>
      <c r="Y38" s="3">
        <f>'Exemptions&amp;Dep_Credits'!Y11</f>
        <v>1585893</v>
      </c>
      <c r="Z38" s="3">
        <f>'Exemptions&amp;Dep_Credits'!Z11</f>
        <v>1935796</v>
      </c>
    </row>
    <row r="39" spans="1:26" x14ac:dyDescent="0.2">
      <c r="A39" s="4">
        <v>100000</v>
      </c>
      <c r="B39" s="4">
        <v>150000</v>
      </c>
      <c r="C39" s="4"/>
      <c r="D39" s="4"/>
      <c r="E39" s="4"/>
      <c r="F39" s="4"/>
      <c r="G39" s="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>
        <f>'Exemptions&amp;Dep_Credits'!S12</f>
        <v>2184215</v>
      </c>
      <c r="T39" s="3">
        <f>'Exemptions&amp;Dep_Credits'!T12</f>
        <v>3150568</v>
      </c>
      <c r="U39" s="3">
        <f>'Exemptions&amp;Dep_Credits'!U12</f>
        <v>5861210</v>
      </c>
      <c r="V39" s="3">
        <f>'Exemptions&amp;Dep_Credits'!V12</f>
        <v>4960975</v>
      </c>
      <c r="W39" s="3">
        <f>'Exemptions&amp;Dep_Credits'!W12</f>
        <v>2915506</v>
      </c>
      <c r="X39" s="3">
        <f>'Exemptions&amp;Dep_Credits'!X12</f>
        <v>3591260</v>
      </c>
      <c r="Y39" s="3">
        <f>'Exemptions&amp;Dep_Credits'!Y12</f>
        <v>3619262</v>
      </c>
      <c r="Z39" s="3">
        <f>'Exemptions&amp;Dep_Credits'!Z12</f>
        <v>4380199</v>
      </c>
    </row>
    <row r="40" spans="1:26" x14ac:dyDescent="0.2">
      <c r="A40" s="4">
        <v>150000</v>
      </c>
      <c r="B40" s="4">
        <f t="shared" ref="B40:B47" si="1">A41</f>
        <v>200000</v>
      </c>
      <c r="C40" s="4"/>
      <c r="D40" s="4"/>
      <c r="E40" s="4"/>
      <c r="F40" s="4"/>
      <c r="G40" s="4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>
        <f>'Exemptions&amp;Dep_Credits'!S13</f>
        <v>791016</v>
      </c>
      <c r="T40" s="3">
        <f>'Exemptions&amp;Dep_Credits'!T13</f>
        <v>1203392</v>
      </c>
      <c r="U40" s="3">
        <f>'Exemptions&amp;Dep_Credits'!U13</f>
        <v>1995169</v>
      </c>
      <c r="V40" s="3">
        <f>'Exemptions&amp;Dep_Credits'!V13</f>
        <v>1693415</v>
      </c>
      <c r="W40" s="3">
        <f>'Exemptions&amp;Dep_Credits'!W13</f>
        <v>917749</v>
      </c>
      <c r="X40" s="3">
        <f>'Exemptions&amp;Dep_Credits'!X13</f>
        <v>1186949</v>
      </c>
      <c r="Y40" s="3">
        <f>'Exemptions&amp;Dep_Credits'!Y13</f>
        <v>1249415</v>
      </c>
      <c r="Z40" s="3">
        <f>'Exemptions&amp;Dep_Credits'!Z13</f>
        <v>1495157</v>
      </c>
    </row>
    <row r="41" spans="1:26" x14ac:dyDescent="0.2">
      <c r="A41" s="4">
        <v>200000</v>
      </c>
      <c r="B41" s="4">
        <f t="shared" si="1"/>
        <v>250000</v>
      </c>
      <c r="C41" s="4"/>
      <c r="D41" s="4"/>
      <c r="E41" s="4"/>
      <c r="F41" s="4"/>
      <c r="G41" s="4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>
        <f>'Exemptions&amp;Dep_Credits'!S14</f>
        <v>432100</v>
      </c>
      <c r="T41" s="3">
        <f>'Exemptions&amp;Dep_Credits'!T14</f>
        <v>487724</v>
      </c>
      <c r="U41" s="3">
        <f>'Exemptions&amp;Dep_Credits'!U14</f>
        <v>959975</v>
      </c>
      <c r="V41" s="3">
        <f>'Exemptions&amp;Dep_Credits'!V14</f>
        <v>801400</v>
      </c>
      <c r="W41" s="3">
        <f>'Exemptions&amp;Dep_Credits'!W14</f>
        <v>496973</v>
      </c>
      <c r="X41" s="3">
        <f>'Exemptions&amp;Dep_Credits'!X14</f>
        <v>548992</v>
      </c>
      <c r="Y41" s="3">
        <f>'Exemptions&amp;Dep_Credits'!Y14</f>
        <v>530908</v>
      </c>
      <c r="Z41" s="3">
        <f>'Exemptions&amp;Dep_Credits'!Z14</f>
        <v>683616</v>
      </c>
    </row>
    <row r="42" spans="1:26" x14ac:dyDescent="0.2">
      <c r="A42" s="4">
        <v>250000</v>
      </c>
      <c r="B42" s="4">
        <f t="shared" si="1"/>
        <v>300000</v>
      </c>
      <c r="C42" s="4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>
        <f>'Exemptions&amp;Dep_Credits'!S15</f>
        <v>257176</v>
      </c>
      <c r="T42" s="3">
        <f>'Exemptions&amp;Dep_Credits'!T15</f>
        <v>281992</v>
      </c>
      <c r="U42" s="3">
        <f>'Exemptions&amp;Dep_Credits'!U15</f>
        <v>463875</v>
      </c>
      <c r="V42" s="3">
        <f>'Exemptions&amp;Dep_Credits'!V15</f>
        <v>418207</v>
      </c>
      <c r="W42" s="3">
        <f>'Exemptions&amp;Dep_Credits'!W15</f>
        <v>257621</v>
      </c>
      <c r="X42" s="3">
        <f>'Exemptions&amp;Dep_Credits'!X15</f>
        <v>290886</v>
      </c>
      <c r="Y42" s="3">
        <f>'Exemptions&amp;Dep_Credits'!Y15</f>
        <v>343434</v>
      </c>
      <c r="Z42" s="3">
        <f>'Exemptions&amp;Dep_Credits'!Z15</f>
        <v>329462</v>
      </c>
    </row>
    <row r="43" spans="1:26" x14ac:dyDescent="0.2">
      <c r="A43" s="4">
        <v>300000</v>
      </c>
      <c r="B43" s="4">
        <f t="shared" si="1"/>
        <v>400000</v>
      </c>
      <c r="C43" s="4"/>
      <c r="D43" s="4"/>
      <c r="E43" s="4"/>
      <c r="F43" s="4"/>
      <c r="G43" s="4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>
        <f>'Exemptions&amp;Dep_Credits'!S16</f>
        <v>165575</v>
      </c>
      <c r="T43" s="3">
        <f>'Exemptions&amp;Dep_Credits'!T16</f>
        <v>268358</v>
      </c>
      <c r="U43" s="3">
        <f>'Exemptions&amp;Dep_Credits'!U16</f>
        <v>473197</v>
      </c>
      <c r="V43" s="3">
        <f>'Exemptions&amp;Dep_Credits'!V16</f>
        <v>417660</v>
      </c>
      <c r="W43" s="3">
        <f>'Exemptions&amp;Dep_Credits'!W16</f>
        <v>276201</v>
      </c>
      <c r="X43" s="3">
        <f>'Exemptions&amp;Dep_Credits'!X16</f>
        <v>282610</v>
      </c>
      <c r="Y43" s="3">
        <f>'Exemptions&amp;Dep_Credits'!Y16</f>
        <v>339383</v>
      </c>
      <c r="Z43" s="3">
        <f>'Exemptions&amp;Dep_Credits'!Z16</f>
        <v>380248</v>
      </c>
    </row>
    <row r="44" spans="1:26" x14ac:dyDescent="0.2">
      <c r="A44" s="4">
        <v>400000</v>
      </c>
      <c r="B44" s="4">
        <f t="shared" si="1"/>
        <v>500000</v>
      </c>
      <c r="C44" s="4"/>
      <c r="D44" s="4"/>
      <c r="E44" s="4"/>
      <c r="F44" s="4"/>
      <c r="G44" s="4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>
        <f>'Exemptions&amp;Dep_Credits'!S17</f>
        <v>78050</v>
      </c>
      <c r="T44" s="3">
        <f>'Exemptions&amp;Dep_Credits'!T17</f>
        <v>158525</v>
      </c>
      <c r="U44" s="3">
        <f>'Exemptions&amp;Dep_Credits'!U17</f>
        <v>237434</v>
      </c>
      <c r="V44" s="3">
        <f>'Exemptions&amp;Dep_Credits'!V17</f>
        <v>220637</v>
      </c>
      <c r="W44" s="3">
        <f>'Exemptions&amp;Dep_Credits'!W17</f>
        <v>133807</v>
      </c>
      <c r="X44" s="3">
        <f>'Exemptions&amp;Dep_Credits'!X17</f>
        <v>188532</v>
      </c>
      <c r="Y44" s="3">
        <f>'Exemptions&amp;Dep_Credits'!Y17</f>
        <v>171867</v>
      </c>
      <c r="Z44" s="3">
        <f>'Exemptions&amp;Dep_Credits'!Z17</f>
        <v>190841</v>
      </c>
    </row>
    <row r="45" spans="1:26" x14ac:dyDescent="0.2">
      <c r="A45" s="4">
        <v>500000</v>
      </c>
      <c r="B45" s="4">
        <f t="shared" si="1"/>
        <v>750000</v>
      </c>
      <c r="C45" s="4"/>
      <c r="D45" s="4"/>
      <c r="E45" s="4"/>
      <c r="F45" s="4"/>
      <c r="G45" s="4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>
        <f>'Exemptions&amp;Dep_Credits'!S18</f>
        <v>114783</v>
      </c>
      <c r="T45" s="3">
        <f>'Exemptions&amp;Dep_Credits'!T18</f>
        <v>154415</v>
      </c>
      <c r="U45" s="3">
        <f>'Exemptions&amp;Dep_Credits'!U18</f>
        <v>256932</v>
      </c>
      <c r="V45" s="3">
        <f>'Exemptions&amp;Dep_Credits'!V18</f>
        <v>233270</v>
      </c>
      <c r="W45" s="3">
        <f>'Exemptions&amp;Dep_Credits'!W18</f>
        <v>171292</v>
      </c>
      <c r="X45" s="3">
        <f>'Exemptions&amp;Dep_Credits'!X18</f>
        <v>186008</v>
      </c>
      <c r="Y45" s="3">
        <f>'Exemptions&amp;Dep_Credits'!Y18</f>
        <v>145034</v>
      </c>
      <c r="Z45" s="3">
        <f>'Exemptions&amp;Dep_Credits'!Z18</f>
        <v>166496</v>
      </c>
    </row>
    <row r="46" spans="1:26" x14ac:dyDescent="0.2">
      <c r="A46" s="4">
        <v>750000</v>
      </c>
      <c r="B46" s="4">
        <f t="shared" si="1"/>
        <v>1000000</v>
      </c>
      <c r="C46" s="4"/>
      <c r="D46" s="4"/>
      <c r="E46" s="4"/>
      <c r="F46" s="4"/>
      <c r="G46" s="4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>
        <f>'Exemptions&amp;Dep_Credits'!S19</f>
        <v>58317</v>
      </c>
      <c r="T46" s="3">
        <f>'Exemptions&amp;Dep_Credits'!T19</f>
        <v>69363</v>
      </c>
      <c r="U46" s="3">
        <f>'Exemptions&amp;Dep_Credits'!U19</f>
        <v>121675</v>
      </c>
      <c r="V46" s="3">
        <f>'Exemptions&amp;Dep_Credits'!V19</f>
        <v>129617</v>
      </c>
      <c r="W46" s="3">
        <f>'Exemptions&amp;Dep_Credits'!W19</f>
        <v>63667</v>
      </c>
      <c r="X46" s="3">
        <f>'Exemptions&amp;Dep_Credits'!X19</f>
        <v>57300</v>
      </c>
      <c r="Y46" s="3">
        <f>'Exemptions&amp;Dep_Credits'!Y19</f>
        <v>64900</v>
      </c>
      <c r="Z46" s="3">
        <f>'Exemptions&amp;Dep_Credits'!Z19</f>
        <v>76516</v>
      </c>
    </row>
    <row r="47" spans="1:26" x14ac:dyDescent="0.2">
      <c r="A47" s="4">
        <v>1000000</v>
      </c>
      <c r="B47" s="4">
        <f t="shared" si="1"/>
        <v>1500000</v>
      </c>
      <c r="C47" s="4"/>
      <c r="D47" s="4"/>
      <c r="E47" s="4"/>
      <c r="F47" s="4"/>
      <c r="G47" s="4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>
        <f>'Exemptions&amp;Dep_Credits'!S20</f>
        <v>48075</v>
      </c>
      <c r="T47" s="3">
        <f>'Exemptions&amp;Dep_Credits'!T20</f>
        <v>38599</v>
      </c>
      <c r="U47" s="3">
        <f>'Exemptions&amp;Dep_Credits'!U20</f>
        <v>76292</v>
      </c>
      <c r="V47" s="3">
        <f>'Exemptions&amp;Dep_Credits'!V20</f>
        <v>64824</v>
      </c>
      <c r="W47" s="3">
        <f>'Exemptions&amp;Dep_Credits'!W20</f>
        <v>65225</v>
      </c>
      <c r="X47" s="3">
        <f>'Exemptions&amp;Dep_Credits'!X20</f>
        <v>55767</v>
      </c>
      <c r="Y47" s="3">
        <f>'Exemptions&amp;Dep_Credits'!Y20</f>
        <v>52367</v>
      </c>
      <c r="Z47" s="3">
        <f>'Exemptions&amp;Dep_Credits'!Z20</f>
        <v>49200</v>
      </c>
    </row>
    <row r="48" spans="1:26" x14ac:dyDescent="0.2">
      <c r="A48" s="4">
        <v>1500000</v>
      </c>
      <c r="B48" s="4">
        <v>99999999</v>
      </c>
      <c r="C48" s="4"/>
      <c r="D48" s="4"/>
      <c r="E48" s="4"/>
      <c r="F48" s="4"/>
      <c r="G48" s="4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>
        <f>'Exemptions&amp;Dep_Credits'!S21</f>
        <v>23233</v>
      </c>
      <c r="T48" s="3">
        <f>'Exemptions&amp;Dep_Credits'!T21</f>
        <v>39000</v>
      </c>
      <c r="U48" s="3">
        <f>'Exemptions&amp;Dep_Credits'!U21</f>
        <v>61967</v>
      </c>
      <c r="V48" s="3">
        <f>'Exemptions&amp;Dep_Credits'!V21</f>
        <v>44967</v>
      </c>
      <c r="W48" s="3">
        <f>'Exemptions&amp;Dep_Credits'!W21</f>
        <v>54967</v>
      </c>
      <c r="X48" s="3">
        <f>'Exemptions&amp;Dep_Credits'!X21</f>
        <v>48800</v>
      </c>
      <c r="Y48" s="3">
        <f>'Exemptions&amp;Dep_Credits'!Y21</f>
        <v>40867</v>
      </c>
      <c r="Z48" s="3">
        <f>'Exemptions&amp;Dep_Credits'!Z21</f>
        <v>33592</v>
      </c>
    </row>
    <row r="49" spans="1:26" x14ac:dyDescent="0.2">
      <c r="A49" s="4"/>
      <c r="B49" s="6"/>
      <c r="C49" s="3"/>
      <c r="D49" s="4"/>
      <c r="E49" s="4"/>
      <c r="F49" s="3"/>
      <c r="G49" s="4"/>
      <c r="H49" s="3"/>
      <c r="I49" s="3"/>
      <c r="J49" s="3"/>
      <c r="K49" s="3"/>
      <c r="L49" s="3"/>
      <c r="M49" s="3"/>
      <c r="N49" s="3"/>
      <c r="O49" s="3"/>
      <c r="P49" s="5"/>
      <c r="Q49" s="5"/>
      <c r="R49" s="5"/>
      <c r="S49" s="5"/>
      <c r="T49" s="5"/>
      <c r="U49" s="5"/>
      <c r="V49" s="5"/>
      <c r="W49" s="3"/>
      <c r="X49" s="3"/>
      <c r="Y49" s="3"/>
      <c r="Z49" s="3"/>
    </row>
    <row r="50" spans="1:26" x14ac:dyDescent="0.2">
      <c r="A50" s="1"/>
      <c r="B50" s="1"/>
      <c r="C50" s="21" t="s">
        <v>61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13"/>
      <c r="T50" s="13"/>
      <c r="U50" s="13"/>
      <c r="V50" s="13"/>
      <c r="W50" s="21"/>
      <c r="X50" s="21"/>
      <c r="Y50" s="21"/>
      <c r="Z50" s="21"/>
    </row>
    <row r="51" spans="1:26" x14ac:dyDescent="0.2">
      <c r="A51" s="20"/>
      <c r="B51" s="20"/>
      <c r="C51" s="13">
        <v>1918</v>
      </c>
      <c r="D51" s="13">
        <v>1919</v>
      </c>
      <c r="E51" s="13">
        <v>1920</v>
      </c>
      <c r="F51" s="13">
        <v>1921</v>
      </c>
      <c r="G51" s="13">
        <v>1922</v>
      </c>
      <c r="H51" s="13">
        <v>1923</v>
      </c>
      <c r="I51" s="13">
        <v>1924</v>
      </c>
      <c r="J51" s="13">
        <v>1925</v>
      </c>
      <c r="K51" s="13">
        <v>1926</v>
      </c>
      <c r="L51" s="13">
        <v>1927</v>
      </c>
      <c r="M51" s="13">
        <v>1928</v>
      </c>
      <c r="N51" s="13">
        <v>1929</v>
      </c>
      <c r="O51" s="13">
        <v>1930</v>
      </c>
      <c r="P51" s="13">
        <v>1931</v>
      </c>
      <c r="Q51" s="13">
        <v>1932</v>
      </c>
      <c r="R51" s="13">
        <v>1933</v>
      </c>
      <c r="S51" s="13">
        <v>1934</v>
      </c>
      <c r="T51" s="13">
        <v>1935</v>
      </c>
      <c r="U51" s="13">
        <v>1936</v>
      </c>
      <c r="V51" s="13">
        <v>1937</v>
      </c>
      <c r="W51" s="13">
        <v>1938</v>
      </c>
      <c r="X51" s="13">
        <v>1939</v>
      </c>
      <c r="Y51" s="13">
        <v>1940</v>
      </c>
      <c r="Z51" s="13">
        <v>1941</v>
      </c>
    </row>
    <row r="52" spans="1:26" x14ac:dyDescent="0.2">
      <c r="A52" s="4">
        <v>20000</v>
      </c>
      <c r="B52" s="4">
        <v>25000</v>
      </c>
      <c r="C52" s="3"/>
      <c r="D52" s="3"/>
      <c r="E52" s="3"/>
      <c r="F52" s="3"/>
      <c r="G52" s="8">
        <f>Capital_Gains_Calculations!H4</f>
        <v>0</v>
      </c>
      <c r="H52" s="8">
        <f>Capital_Gains_Calculations!K4</f>
        <v>0</v>
      </c>
      <c r="I52" s="8">
        <f>Capital_Gains_Calculations!N4</f>
        <v>0</v>
      </c>
      <c r="J52" s="8">
        <f>Capital_Gains_Calculations!R4</f>
        <v>0</v>
      </c>
      <c r="K52" s="8">
        <f>Capital_Gains_Calculations!U4</f>
        <v>0</v>
      </c>
      <c r="L52" s="8">
        <f>Capital_Gains_Calculations!Y4</f>
        <v>0</v>
      </c>
      <c r="M52" s="8">
        <f>Capital_Gains_Calculations!AC4</f>
        <v>0</v>
      </c>
      <c r="N52" s="8">
        <f>Capital_Gains_Calculations!AG4</f>
        <v>0</v>
      </c>
      <c r="O52" s="8">
        <f>Capital_Gains_Calculations!AK4</f>
        <v>0</v>
      </c>
      <c r="P52" s="8">
        <f>Capital_Gains_Calculations!AN4</f>
        <v>0</v>
      </c>
      <c r="Q52" s="3">
        <f>Capital_Gains_Calculations!AR4</f>
        <v>709000</v>
      </c>
      <c r="R52" s="3">
        <f>Capital_Gains_Calculations!AV4</f>
        <v>1324000</v>
      </c>
      <c r="W52" s="3">
        <f>Capital_Gains_Calculations!BM4</f>
        <v>9713000</v>
      </c>
      <c r="X52" s="3">
        <f>Capital_Gains_Calculations!BS4</f>
        <v>9985000</v>
      </c>
      <c r="Y52" s="3">
        <f>Capital_Gains_Calculations!BY4</f>
        <v>9794000</v>
      </c>
      <c r="Z52" s="3">
        <f>Capital_Gains_Calculations!CE4</f>
        <v>11480000</v>
      </c>
    </row>
    <row r="53" spans="1:26" x14ac:dyDescent="0.2">
      <c r="A53" s="4">
        <v>25000</v>
      </c>
      <c r="B53" s="4">
        <v>30000</v>
      </c>
      <c r="C53" s="3"/>
      <c r="D53" s="3"/>
      <c r="E53" s="3"/>
      <c r="F53" s="3"/>
      <c r="G53" s="8">
        <f>Capital_Gains_Calculations!H5</f>
        <v>0</v>
      </c>
      <c r="H53" s="8">
        <f>Capital_Gains_Calculations!K5</f>
        <v>0</v>
      </c>
      <c r="I53" s="8">
        <f>Capital_Gains_Calculations!N5</f>
        <v>2557382</v>
      </c>
      <c r="J53" s="8">
        <f>Capital_Gains_Calculations!R5</f>
        <v>0</v>
      </c>
      <c r="K53" s="8">
        <f>Capital_Gains_Calculations!U5</f>
        <v>0</v>
      </c>
      <c r="L53" s="8">
        <f>Capital_Gains_Calculations!Y5</f>
        <v>0</v>
      </c>
      <c r="M53" s="8">
        <f>Capital_Gains_Calculations!AC5</f>
        <v>0</v>
      </c>
      <c r="N53" s="8">
        <f>Capital_Gains_Calculations!AG5</f>
        <v>0</v>
      </c>
      <c r="O53" s="8">
        <f>Capital_Gains_Calculations!AK5</f>
        <v>0</v>
      </c>
      <c r="P53" s="8">
        <f>Capital_Gains_Calculations!AN5</f>
        <v>0</v>
      </c>
      <c r="Q53" s="3">
        <f>Capital_Gains_Calculations!AR5</f>
        <v>1169000</v>
      </c>
      <c r="R53" s="3">
        <f>Capital_Gains_Calculations!AV5</f>
        <v>2339000</v>
      </c>
      <c r="W53" s="3">
        <f>Capital_Gains_Calculations!BM5</f>
        <v>8229000</v>
      </c>
      <c r="X53" s="3">
        <f>Capital_Gains_Calculations!BS5</f>
        <v>8033000</v>
      </c>
      <c r="Y53" s="3">
        <f>Capital_Gains_Calculations!BY5</f>
        <v>8831000</v>
      </c>
      <c r="Z53" s="3">
        <f>Capital_Gains_Calculations!CE5</f>
        <v>8682000</v>
      </c>
    </row>
    <row r="54" spans="1:26" x14ac:dyDescent="0.2">
      <c r="A54" s="4">
        <v>30000</v>
      </c>
      <c r="B54" s="4">
        <v>40000</v>
      </c>
      <c r="C54" s="3"/>
      <c r="D54" s="3"/>
      <c r="E54" s="3"/>
      <c r="F54" s="3"/>
      <c r="G54" s="8">
        <f>Capital_Gains_Calculations!H6</f>
        <v>6705157</v>
      </c>
      <c r="H54" s="8">
        <f>Capital_Gains_Calculations!K6</f>
        <v>9451146</v>
      </c>
      <c r="I54" s="8">
        <f>Capital_Gains_Calculations!N6</f>
        <v>13352416</v>
      </c>
      <c r="J54" s="8">
        <f>Capital_Gains_Calculations!R6</f>
        <v>9270628</v>
      </c>
      <c r="K54" s="8">
        <f>Capital_Gains_Calculations!U6</f>
        <v>8887493</v>
      </c>
      <c r="L54" s="8">
        <f>Capital_Gains_Calculations!Y6</f>
        <v>10107117</v>
      </c>
      <c r="M54" s="8">
        <f>Capital_Gains_Calculations!AC6</f>
        <v>13675907</v>
      </c>
      <c r="N54" s="8">
        <f>Capital_Gains_Calculations!AG6</f>
        <v>5967316</v>
      </c>
      <c r="O54" s="8">
        <f>Capital_Gains_Calculations!AK6</f>
        <v>4285274</v>
      </c>
      <c r="P54" s="8">
        <f>Capital_Gains_Calculations!AN6</f>
        <v>1427000</v>
      </c>
      <c r="Q54" s="3">
        <f>Capital_Gains_Calculations!AR6</f>
        <v>3953000</v>
      </c>
      <c r="R54" s="3">
        <f>Capital_Gains_Calculations!AV6</f>
        <v>6044000</v>
      </c>
      <c r="W54" s="3">
        <f>Capital_Gains_Calculations!BM6</f>
        <v>12298000</v>
      </c>
      <c r="X54" s="3">
        <f>Capital_Gains_Calculations!BS6</f>
        <v>11867000</v>
      </c>
      <c r="Y54" s="3">
        <f>Capital_Gains_Calculations!BY6</f>
        <v>10821000</v>
      </c>
      <c r="Z54" s="3">
        <f>Capital_Gains_Calculations!CE6</f>
        <v>14704000</v>
      </c>
    </row>
    <row r="55" spans="1:26" x14ac:dyDescent="0.2">
      <c r="A55" s="4">
        <v>40000</v>
      </c>
      <c r="B55" s="4">
        <v>50000</v>
      </c>
      <c r="C55" s="3"/>
      <c r="D55" s="3"/>
      <c r="E55" s="3"/>
      <c r="F55" s="3"/>
      <c r="G55" s="8">
        <f>Capital_Gains_Calculations!H7</f>
        <v>9819275</v>
      </c>
      <c r="H55" s="8">
        <f>Capital_Gains_Calculations!K7</f>
        <v>12885153</v>
      </c>
      <c r="I55" s="8">
        <f>Capital_Gains_Calculations!N7</f>
        <v>19686051</v>
      </c>
      <c r="J55" s="8">
        <f>Capital_Gains_Calculations!R7</f>
        <v>19708208</v>
      </c>
      <c r="K55" s="8">
        <f>Capital_Gains_Calculations!U7</f>
        <v>19271944</v>
      </c>
      <c r="L55" s="8">
        <f>Capital_Gains_Calculations!Y7</f>
        <v>22273608</v>
      </c>
      <c r="M55" s="8">
        <f>Capital_Gains_Calculations!AC7</f>
        <v>32849732</v>
      </c>
      <c r="N55" s="8">
        <f>Capital_Gains_Calculations!AG7</f>
        <v>22529926</v>
      </c>
      <c r="O55" s="8">
        <f>Capital_Gains_Calculations!AK7</f>
        <v>9285673</v>
      </c>
      <c r="P55" s="8">
        <f>Capital_Gains_Calculations!AN7</f>
        <v>2910000</v>
      </c>
      <c r="Q55" s="3">
        <f>Capital_Gains_Calculations!AR7</f>
        <v>3174000</v>
      </c>
      <c r="R55" s="3">
        <f>Capital_Gains_Calculations!AV7</f>
        <v>6655000</v>
      </c>
      <c r="W55" s="3">
        <f>Capital_Gains_Calculations!BM7</f>
        <v>8520000</v>
      </c>
      <c r="X55" s="3">
        <f>Capital_Gains_Calculations!BS7</f>
        <v>8482000</v>
      </c>
      <c r="Y55" s="3">
        <f>Capital_Gains_Calculations!BY7</f>
        <v>9389000</v>
      </c>
      <c r="Z55" s="3">
        <f>Capital_Gains_Calculations!CE7</f>
        <v>11749000</v>
      </c>
    </row>
    <row r="56" spans="1:26" x14ac:dyDescent="0.2">
      <c r="A56" s="4">
        <v>50000</v>
      </c>
      <c r="B56" s="4">
        <v>60000</v>
      </c>
      <c r="C56" s="3"/>
      <c r="D56" s="3"/>
      <c r="E56" s="3"/>
      <c r="F56" s="3"/>
      <c r="G56" s="8">
        <f>Capital_Gains_Calculations!H8</f>
        <v>13052501</v>
      </c>
      <c r="H56" s="8">
        <f>Capital_Gains_Calculations!K8</f>
        <v>15877152</v>
      </c>
      <c r="I56" s="8">
        <f>Capital_Gains_Calculations!N8</f>
        <v>20296759</v>
      </c>
      <c r="J56" s="8">
        <f>Capital_Gains_Calculations!R8</f>
        <v>28411440</v>
      </c>
      <c r="K56" s="8">
        <f>Capital_Gains_Calculations!U8</f>
        <v>27297735</v>
      </c>
      <c r="L56" s="8">
        <f>Capital_Gains_Calculations!Y8</f>
        <v>31531068</v>
      </c>
      <c r="M56" s="8">
        <f>Capital_Gains_Calculations!AC8</f>
        <v>46374426</v>
      </c>
      <c r="N56" s="8">
        <f>Capital_Gains_Calculations!AG8</f>
        <v>39519954</v>
      </c>
      <c r="O56" s="8">
        <f>Capital_Gains_Calculations!AK8</f>
        <v>16474618</v>
      </c>
      <c r="P56" s="8">
        <f>Capital_Gains_Calculations!AN8</f>
        <v>3766000</v>
      </c>
      <c r="Q56" s="3">
        <f>Capital_Gains_Calculations!AR8</f>
        <v>3316000</v>
      </c>
      <c r="R56" s="3">
        <f>Capital_Gains_Calculations!AV8</f>
        <v>4421000</v>
      </c>
      <c r="W56" s="3">
        <f>Capital_Gains_Calculations!BM8</f>
        <v>7694000</v>
      </c>
      <c r="X56" s="3">
        <f>Capital_Gains_Calculations!BS8</f>
        <v>6615000</v>
      </c>
      <c r="Y56" s="3">
        <f>Capital_Gains_Calculations!BY8</f>
        <v>7309000</v>
      </c>
      <c r="Z56" s="3">
        <f>Capital_Gains_Calculations!CE8</f>
        <v>9577000</v>
      </c>
    </row>
    <row r="57" spans="1:26" x14ac:dyDescent="0.2">
      <c r="A57" s="4">
        <v>60000</v>
      </c>
      <c r="B57" s="4">
        <v>70000</v>
      </c>
      <c r="C57" s="3"/>
      <c r="D57" s="3"/>
      <c r="E57" s="3"/>
      <c r="F57" s="3"/>
      <c r="G57" s="8">
        <f>Capital_Gains_Calculations!H9</f>
        <v>11521216</v>
      </c>
      <c r="H57" s="8">
        <f>Capital_Gains_Calculations!K9</f>
        <v>13801564</v>
      </c>
      <c r="I57" s="8">
        <f>Capital_Gains_Calculations!N9</f>
        <v>19630636</v>
      </c>
      <c r="J57" s="8">
        <f>Capital_Gains_Calculations!R9</f>
        <v>32820632</v>
      </c>
      <c r="K57" s="8">
        <f>Capital_Gains_Calculations!U9</f>
        <v>31410927</v>
      </c>
      <c r="L57" s="8">
        <f>Capital_Gains_Calculations!Y9</f>
        <v>37013933</v>
      </c>
      <c r="M57" s="8">
        <f>Capital_Gains_Calculations!AC9</f>
        <v>55973346</v>
      </c>
      <c r="N57" s="8">
        <f>Capital_Gains_Calculations!AG9</f>
        <v>49066007</v>
      </c>
      <c r="O57" s="8">
        <f>Capital_Gains_Calculations!AK9</f>
        <v>18406869</v>
      </c>
      <c r="P57" s="8">
        <f>Capital_Gains_Calculations!AN9</f>
        <v>5638000</v>
      </c>
      <c r="Q57" s="3">
        <f>Capital_Gains_Calculations!AR9</f>
        <v>2577000</v>
      </c>
      <c r="R57" s="3">
        <f>Capital_Gains_Calculations!AV9</f>
        <v>5049000</v>
      </c>
      <c r="W57" s="3">
        <f>Capital_Gains_Calculations!BM9</f>
        <v>5761000</v>
      </c>
      <c r="X57" s="3">
        <f>Capital_Gains_Calculations!BS9</f>
        <v>4375000</v>
      </c>
      <c r="Y57" s="3">
        <f>Capital_Gains_Calculations!BY9</f>
        <v>6262000</v>
      </c>
      <c r="Z57" s="3">
        <f>Capital_Gains_Calculations!CE9</f>
        <v>7695000</v>
      </c>
    </row>
    <row r="58" spans="1:26" x14ac:dyDescent="0.2">
      <c r="A58" s="4">
        <v>70000</v>
      </c>
      <c r="B58" s="4">
        <v>80000</v>
      </c>
      <c r="C58" s="3"/>
      <c r="D58" s="3"/>
      <c r="E58" s="3"/>
      <c r="F58" s="3"/>
      <c r="G58" s="8">
        <f>Capital_Gains_Calculations!H10</f>
        <v>9111743</v>
      </c>
      <c r="H58" s="8">
        <f>Capital_Gains_Calculations!K10</f>
        <v>11124358</v>
      </c>
      <c r="I58" s="8">
        <f>Capital_Gains_Calculations!N10</f>
        <v>16518674</v>
      </c>
      <c r="J58" s="8">
        <f>Capital_Gains_Calculations!R10</f>
        <v>32670616</v>
      </c>
      <c r="K58" s="8">
        <f>Capital_Gains_Calculations!U10</f>
        <v>30202764</v>
      </c>
      <c r="L58" s="8">
        <f>Capital_Gains_Calculations!Y10</f>
        <v>35012961</v>
      </c>
      <c r="M58" s="8">
        <f>Capital_Gains_Calculations!AC10</f>
        <v>54532613</v>
      </c>
      <c r="N58" s="8">
        <f>Capital_Gains_Calculations!AG10</f>
        <v>55022122</v>
      </c>
      <c r="O58" s="8">
        <f>Capital_Gains_Calculations!AK10</f>
        <v>18236752</v>
      </c>
      <c r="P58" s="8">
        <f>Capital_Gains_Calculations!AN10</f>
        <v>6605000</v>
      </c>
      <c r="Q58" s="3">
        <f>Capital_Gains_Calculations!AR10</f>
        <v>1876000</v>
      </c>
      <c r="R58" s="3">
        <f>Capital_Gains_Calculations!AV10</f>
        <v>3482000</v>
      </c>
      <c r="W58" s="3">
        <f>Capital_Gains_Calculations!BM10</f>
        <v>5022000</v>
      </c>
      <c r="X58" s="3">
        <f>Capital_Gains_Calculations!BS10</f>
        <v>4517000</v>
      </c>
      <c r="Y58" s="3">
        <f>Capital_Gains_Calculations!BY10</f>
        <v>4696000</v>
      </c>
      <c r="Z58" s="3">
        <f>Capital_Gains_Calculations!CE10</f>
        <v>7451000</v>
      </c>
    </row>
    <row r="59" spans="1:26" x14ac:dyDescent="0.2">
      <c r="A59" s="4">
        <v>80000</v>
      </c>
      <c r="B59" s="4">
        <v>90000</v>
      </c>
      <c r="C59" s="3"/>
      <c r="D59" s="3"/>
      <c r="E59" s="3"/>
      <c r="F59" s="3"/>
      <c r="G59" s="8">
        <f>Capital_Gains_Calculations!H11</f>
        <v>8507307</v>
      </c>
      <c r="H59" s="8">
        <f>Capital_Gains_Calculations!K11</f>
        <v>11587072</v>
      </c>
      <c r="I59" s="8">
        <f>Capital_Gains_Calculations!N11</f>
        <v>13191068</v>
      </c>
      <c r="J59" s="8">
        <f>Capital_Gains_Calculations!R11</f>
        <v>25326456</v>
      </c>
      <c r="K59" s="8">
        <f>Capital_Gains_Calculations!U11</f>
        <v>27588874</v>
      </c>
      <c r="L59" s="8">
        <f>Capital_Gains_Calculations!Y11</f>
        <v>33930595</v>
      </c>
      <c r="M59" s="8">
        <f>Capital_Gains_Calculations!AC11</f>
        <v>46774067</v>
      </c>
      <c r="N59" s="8">
        <f>Capital_Gains_Calculations!AG11</f>
        <v>58281299</v>
      </c>
      <c r="O59" s="8">
        <f>Capital_Gains_Calculations!AK11</f>
        <v>17240762</v>
      </c>
      <c r="P59" s="8">
        <f>Capital_Gains_Calculations!AN11</f>
        <v>4598000</v>
      </c>
      <c r="Q59" s="3">
        <f>Capital_Gains_Calculations!AR11</f>
        <v>2143000</v>
      </c>
      <c r="R59" s="3">
        <f>Capital_Gains_Calculations!AV11</f>
        <v>3816000</v>
      </c>
      <c r="W59" s="3">
        <f>Capital_Gains_Calculations!BM11</f>
        <v>4732000</v>
      </c>
      <c r="X59" s="3">
        <f>Capital_Gains_Calculations!BS11</f>
        <v>3282000</v>
      </c>
      <c r="Y59" s="3">
        <f>Capital_Gains_Calculations!BY11</f>
        <v>4764000</v>
      </c>
      <c r="Z59" s="3">
        <f>Capital_Gains_Calculations!CE11</f>
        <v>5010000</v>
      </c>
    </row>
    <row r="60" spans="1:26" x14ac:dyDescent="0.2">
      <c r="A60" s="4">
        <v>90000</v>
      </c>
      <c r="B60" s="4">
        <v>100000</v>
      </c>
      <c r="C60" s="3"/>
      <c r="D60" s="3"/>
      <c r="E60" s="3"/>
      <c r="F60" s="3"/>
      <c r="G60" s="8">
        <f>Capital_Gains_Calculations!H12</f>
        <v>9179478</v>
      </c>
      <c r="H60" s="8">
        <f>Capital_Gains_Calculations!K12</f>
        <v>9433924</v>
      </c>
      <c r="I60" s="8">
        <f>Capital_Gains_Calculations!N12</f>
        <v>13037019</v>
      </c>
      <c r="J60" s="8">
        <f>Capital_Gains_Calculations!R12</f>
        <v>25961916</v>
      </c>
      <c r="K60" s="8">
        <f>Capital_Gains_Calculations!U12</f>
        <v>25009604</v>
      </c>
      <c r="L60" s="8">
        <f>Capital_Gains_Calculations!Y12</f>
        <v>32023852</v>
      </c>
      <c r="M60" s="8">
        <f>Capital_Gains_Calculations!AC12</f>
        <v>44823695</v>
      </c>
      <c r="N60" s="8">
        <f>Capital_Gains_Calculations!AG12</f>
        <v>56028023</v>
      </c>
      <c r="O60" s="8">
        <f>Capital_Gains_Calculations!AK12</f>
        <v>17449688</v>
      </c>
      <c r="P60" s="8">
        <f>Capital_Gains_Calculations!AN12</f>
        <v>4398000</v>
      </c>
      <c r="Q60" s="3">
        <f>Capital_Gains_Calculations!AR12</f>
        <v>1763000</v>
      </c>
      <c r="R60" s="3">
        <f>Capital_Gains_Calculations!AV12</f>
        <v>2816000</v>
      </c>
      <c r="W60" s="3">
        <f>Capital_Gains_Calculations!BM12</f>
        <v>3762000</v>
      </c>
      <c r="X60" s="3">
        <f>Capital_Gains_Calculations!BS12</f>
        <v>2690000</v>
      </c>
      <c r="Y60" s="3">
        <f>Capital_Gains_Calculations!BY12</f>
        <v>3173000</v>
      </c>
      <c r="Z60" s="3">
        <f>Capital_Gains_Calculations!CE12</f>
        <v>6283000</v>
      </c>
    </row>
    <row r="61" spans="1:26" x14ac:dyDescent="0.2">
      <c r="A61" s="4">
        <v>100000</v>
      </c>
      <c r="B61" s="4">
        <v>150000</v>
      </c>
      <c r="C61" s="3"/>
      <c r="D61" s="3"/>
      <c r="E61" s="3"/>
      <c r="F61" s="3"/>
      <c r="G61" s="8">
        <f>Capital_Gains_Calculations!H13</f>
        <v>25465138</v>
      </c>
      <c r="H61" s="8">
        <f>Capital_Gains_Calculations!K13</f>
        <v>35180605</v>
      </c>
      <c r="I61" s="8">
        <f>Capital_Gains_Calculations!N13</f>
        <v>48649375</v>
      </c>
      <c r="J61" s="8">
        <f>Capital_Gains_Calculations!R13</f>
        <v>102054640</v>
      </c>
      <c r="K61" s="8">
        <f>Capital_Gains_Calculations!U13</f>
        <v>100669193</v>
      </c>
      <c r="L61" s="8">
        <f>Capital_Gains_Calculations!Y13</f>
        <v>115214351</v>
      </c>
      <c r="M61" s="8">
        <f>Capital_Gains_Calculations!AC13</f>
        <v>184982673</v>
      </c>
      <c r="N61" s="8">
        <f>Capital_Gains_Calculations!AG13</f>
        <v>223463507</v>
      </c>
      <c r="O61" s="8">
        <f>Capital_Gains_Calculations!AK13</f>
        <v>63887781</v>
      </c>
      <c r="P61" s="8">
        <f>Capital_Gains_Calculations!AN13</f>
        <v>19053000</v>
      </c>
      <c r="Q61" s="3">
        <f>Capital_Gains_Calculations!AR13</f>
        <v>6714000</v>
      </c>
      <c r="R61" s="3">
        <f>Capital_Gains_Calculations!AV13</f>
        <v>13171000</v>
      </c>
      <c r="W61" s="3">
        <f>Capital_Gains_Calculations!BM13</f>
        <v>15006000</v>
      </c>
      <c r="X61" s="3">
        <f>Capital_Gains_Calculations!BS13</f>
        <v>10508000</v>
      </c>
      <c r="Y61" s="3">
        <f>Capital_Gains_Calculations!BY13</f>
        <v>15234000</v>
      </c>
      <c r="Z61" s="3">
        <f>Capital_Gains_Calculations!CE13</f>
        <v>20311000</v>
      </c>
    </row>
    <row r="62" spans="1:26" x14ac:dyDescent="0.2">
      <c r="A62" s="4">
        <v>150000</v>
      </c>
      <c r="B62" s="4">
        <f t="shared" ref="B62:B69" si="2">A63</f>
        <v>200000</v>
      </c>
      <c r="C62" s="3"/>
      <c r="D62" s="3"/>
      <c r="E62" s="3"/>
      <c r="F62" s="3"/>
      <c r="G62" s="8">
        <f>Capital_Gains_Calculations!H14</f>
        <v>16572881</v>
      </c>
      <c r="H62" s="8">
        <f>Capital_Gains_Calculations!K14</f>
        <v>19221473</v>
      </c>
      <c r="I62" s="8">
        <f>Capital_Gains_Calculations!N14</f>
        <v>30009135</v>
      </c>
      <c r="J62" s="8">
        <f>Capital_Gains_Calculations!R14</f>
        <v>66604192</v>
      </c>
      <c r="K62" s="8">
        <f>Capital_Gains_Calculations!U14</f>
        <v>68870519</v>
      </c>
      <c r="L62" s="8">
        <f>Capital_Gains_Calculations!Y14</f>
        <v>81548105</v>
      </c>
      <c r="M62" s="8">
        <f>Capital_Gains_Calculations!AC14</f>
        <v>137900476</v>
      </c>
      <c r="N62" s="8">
        <f>Capital_Gains_Calculations!AG14</f>
        <v>179019697</v>
      </c>
      <c r="O62" s="8">
        <f>Capital_Gains_Calculations!AK14</f>
        <v>47758193</v>
      </c>
      <c r="P62" s="8">
        <f>Capital_Gains_Calculations!AN14</f>
        <v>12960000</v>
      </c>
      <c r="Q62" s="3">
        <f>Capital_Gains_Calculations!AR14</f>
        <v>3609000</v>
      </c>
      <c r="R62" s="3">
        <f>Capital_Gains_Calculations!AV14</f>
        <v>8282000</v>
      </c>
      <c r="W62" s="3">
        <f>Capital_Gains_Calculations!BM14</f>
        <v>10034000</v>
      </c>
      <c r="X62" s="3">
        <f>Capital_Gains_Calculations!BS14</f>
        <v>5639000</v>
      </c>
      <c r="Y62" s="3">
        <f>Capital_Gains_Calculations!BY14</f>
        <v>9151000</v>
      </c>
      <c r="Z62" s="3">
        <f>Capital_Gains_Calculations!CE14</f>
        <v>15025000</v>
      </c>
    </row>
    <row r="63" spans="1:26" x14ac:dyDescent="0.2">
      <c r="A63" s="4">
        <v>200000</v>
      </c>
      <c r="B63" s="4">
        <f t="shared" si="2"/>
        <v>250000</v>
      </c>
      <c r="C63" s="3"/>
      <c r="D63" s="3"/>
      <c r="E63" s="3"/>
      <c r="F63" s="3"/>
      <c r="G63" s="8">
        <f>Capital_Gains_Calculations!H15</f>
        <v>14152781</v>
      </c>
      <c r="H63" s="8">
        <f>Capital_Gains_Calculations!K15</f>
        <v>16517509</v>
      </c>
      <c r="I63" s="8">
        <f>Capital_Gains_Calculations!N15</f>
        <v>24465215</v>
      </c>
      <c r="J63" s="8">
        <f>Capital_Gains_Calculations!R15</f>
        <v>53531880</v>
      </c>
      <c r="K63" s="8">
        <f>Capital_Gains_Calculations!U15</f>
        <v>52095023</v>
      </c>
      <c r="L63" s="8">
        <f>Capital_Gains_Calculations!Y15</f>
        <v>67463644</v>
      </c>
      <c r="M63" s="8">
        <f>Capital_Gains_Calculations!AC15</f>
        <v>110754512</v>
      </c>
      <c r="N63" s="8">
        <f>Capital_Gains_Calculations!AG15</f>
        <v>138306182</v>
      </c>
      <c r="O63" s="8">
        <f>Capital_Gains_Calculations!AK15</f>
        <v>35777534</v>
      </c>
      <c r="P63" s="8">
        <f>Capital_Gains_Calculations!AN15</f>
        <v>12058000</v>
      </c>
      <c r="Q63" s="3">
        <f>Capital_Gains_Calculations!AR15</f>
        <v>2646000</v>
      </c>
      <c r="R63" s="3">
        <f>Capital_Gains_Calculations!AV15</f>
        <v>6770000</v>
      </c>
      <c r="W63" s="3">
        <f>Capital_Gains_Calculations!BM15</f>
        <v>8428000</v>
      </c>
      <c r="X63" s="3">
        <f>Capital_Gains_Calculations!BS15</f>
        <v>3296000</v>
      </c>
      <c r="Y63" s="3">
        <f>Capital_Gains_Calculations!BY15</f>
        <v>6826000</v>
      </c>
      <c r="Z63" s="3">
        <f>Capital_Gains_Calculations!CE15</f>
        <v>13750000</v>
      </c>
    </row>
    <row r="64" spans="1:26" x14ac:dyDescent="0.2">
      <c r="A64" s="4">
        <v>250000</v>
      </c>
      <c r="B64" s="4">
        <f t="shared" si="2"/>
        <v>300000</v>
      </c>
      <c r="C64" s="3"/>
      <c r="D64" s="3"/>
      <c r="E64" s="3"/>
      <c r="F64" s="3"/>
      <c r="G64" s="8">
        <f>Capital_Gains_Calculations!H16</f>
        <v>11551693</v>
      </c>
      <c r="H64" s="8">
        <f>Capital_Gains_Calculations!K16</f>
        <v>14480409</v>
      </c>
      <c r="I64" s="8">
        <f>Capital_Gains_Calculations!N16</f>
        <v>16785273</v>
      </c>
      <c r="J64" s="8">
        <f>Capital_Gains_Calculations!R16</f>
        <v>44268184</v>
      </c>
      <c r="K64" s="8">
        <f>Capital_Gains_Calculations!U16</f>
        <v>36548760</v>
      </c>
      <c r="L64" s="8">
        <f>Capital_Gains_Calculations!Y16</f>
        <v>47895554</v>
      </c>
      <c r="M64" s="8">
        <f>Capital_Gains_Calculations!AC16</f>
        <v>83839203</v>
      </c>
      <c r="N64" s="8">
        <f>Capital_Gains_Calculations!AG16</f>
        <v>105225151</v>
      </c>
      <c r="O64" s="8">
        <f>Capital_Gains_Calculations!AK16</f>
        <v>25248493</v>
      </c>
      <c r="P64" s="8">
        <f>Capital_Gains_Calculations!AN16</f>
        <v>9338000</v>
      </c>
      <c r="Q64" s="3">
        <f>Capital_Gains_Calculations!AR16</f>
        <v>2431000</v>
      </c>
      <c r="R64" s="3">
        <f>Capital_Gains_Calculations!AV16</f>
        <v>6640000</v>
      </c>
      <c r="W64" s="3">
        <f>Capital_Gains_Calculations!BM16</f>
        <v>5978000</v>
      </c>
      <c r="X64" s="3">
        <f>Capital_Gains_Calculations!BS16</f>
        <v>2111000</v>
      </c>
      <c r="Y64" s="3">
        <f>Capital_Gains_Calculations!BY16</f>
        <v>5324000</v>
      </c>
      <c r="Z64" s="3">
        <f>Capital_Gains_Calculations!CE16</f>
        <v>8210000</v>
      </c>
    </row>
    <row r="65" spans="1:26" x14ac:dyDescent="0.2">
      <c r="A65" s="4">
        <v>300000</v>
      </c>
      <c r="B65" s="4">
        <f t="shared" si="2"/>
        <v>400000</v>
      </c>
      <c r="C65" s="3"/>
      <c r="D65" s="3"/>
      <c r="E65" s="3"/>
      <c r="F65" s="3"/>
      <c r="G65" s="8">
        <f>Capital_Gains_Calculations!H17</f>
        <v>14586433</v>
      </c>
      <c r="H65" s="8">
        <f>Capital_Gains_Calculations!K17</f>
        <v>18531854</v>
      </c>
      <c r="I65" s="8">
        <f>Capital_Gains_Calculations!N17</f>
        <v>29511183</v>
      </c>
      <c r="J65" s="8">
        <f>Capital_Gains_Calculations!R17</f>
        <v>64150928</v>
      </c>
      <c r="K65" s="8">
        <f>Capital_Gains_Calculations!U17</f>
        <v>63301064</v>
      </c>
      <c r="L65" s="8">
        <f>Capital_Gains_Calculations!Y17</f>
        <v>79334073</v>
      </c>
      <c r="M65" s="8">
        <f>Capital_Gains_Calculations!AC17</f>
        <v>131878694</v>
      </c>
      <c r="N65" s="8">
        <f>Capital_Gains_Calculations!AG17</f>
        <v>166341375</v>
      </c>
      <c r="O65" s="8">
        <f>Capital_Gains_Calculations!AK17</f>
        <v>41573301</v>
      </c>
      <c r="P65" s="8">
        <f>Capital_Gains_Calculations!AN17</f>
        <v>14914000</v>
      </c>
      <c r="Q65" s="3">
        <f>Capital_Gains_Calculations!AR17</f>
        <v>3310000</v>
      </c>
      <c r="R65" s="3">
        <f>Capital_Gains_Calculations!AV17</f>
        <v>6302000</v>
      </c>
      <c r="W65" s="3">
        <f>Capital_Gains_Calculations!BM17</f>
        <v>12650000</v>
      </c>
      <c r="X65" s="3">
        <f>Capital_Gains_Calculations!BS17</f>
        <v>5815000</v>
      </c>
      <c r="Y65" s="3">
        <f>Capital_Gains_Calculations!BY17</f>
        <v>6473000</v>
      </c>
      <c r="Z65" s="3">
        <f>Capital_Gains_Calculations!CE17</f>
        <v>13741000</v>
      </c>
    </row>
    <row r="66" spans="1:26" x14ac:dyDescent="0.2">
      <c r="A66" s="4">
        <v>400000</v>
      </c>
      <c r="B66" s="4">
        <f t="shared" si="2"/>
        <v>500000</v>
      </c>
      <c r="C66" s="3"/>
      <c r="D66" s="3"/>
      <c r="E66" s="3"/>
      <c r="F66" s="3"/>
      <c r="G66" s="8">
        <f>Capital_Gains_Calculations!H18</f>
        <v>10266090</v>
      </c>
      <c r="H66" s="8">
        <f>Capital_Gains_Calculations!K18</f>
        <v>15727300</v>
      </c>
      <c r="I66" s="8">
        <f>Capital_Gains_Calculations!N18</f>
        <v>16590115</v>
      </c>
      <c r="J66" s="8">
        <f>Capital_Gains_Calculations!R18</f>
        <v>59883592</v>
      </c>
      <c r="K66" s="8">
        <f>Capital_Gains_Calculations!U18</f>
        <v>56482294</v>
      </c>
      <c r="L66" s="8">
        <f>Capital_Gains_Calculations!Y18</f>
        <v>52454839</v>
      </c>
      <c r="M66" s="8">
        <f>Capital_Gains_Calculations!AC18</f>
        <v>88017038</v>
      </c>
      <c r="N66" s="8">
        <f>Capital_Gains_Calculations!AG18</f>
        <v>135073939</v>
      </c>
      <c r="O66" s="8">
        <f>Capital_Gains_Calculations!AK18</f>
        <v>25577775</v>
      </c>
      <c r="P66" s="8">
        <f>Capital_Gains_Calculations!AN18</f>
        <v>8301000</v>
      </c>
      <c r="Q66" s="3">
        <f>Capital_Gains_Calculations!AR18</f>
        <v>1782000</v>
      </c>
      <c r="R66" s="3">
        <f>Capital_Gains_Calculations!AV18</f>
        <v>5884000</v>
      </c>
      <c r="W66" s="3">
        <f>Capital_Gains_Calculations!BM18</f>
        <v>8131000</v>
      </c>
      <c r="X66" s="3">
        <f>Capital_Gains_Calculations!BS18</f>
        <v>3504000</v>
      </c>
      <c r="Y66" s="3">
        <f>Capital_Gains_Calculations!BY18</f>
        <v>6436000</v>
      </c>
      <c r="Z66" s="3">
        <f>Capital_Gains_Calculations!CE18</f>
        <v>13807000</v>
      </c>
    </row>
    <row r="67" spans="1:26" x14ac:dyDescent="0.2">
      <c r="A67" s="4">
        <v>500000</v>
      </c>
      <c r="B67" s="4">
        <f t="shared" si="2"/>
        <v>750000</v>
      </c>
      <c r="C67" s="3"/>
      <c r="D67" s="3"/>
      <c r="E67" s="3"/>
      <c r="F67" s="3"/>
      <c r="G67" s="8">
        <f>Capital_Gains_Calculations!H19</f>
        <v>21160828</v>
      </c>
      <c r="H67" s="8">
        <f>Capital_Gains_Calculations!K19</f>
        <v>20510760</v>
      </c>
      <c r="I67" s="8">
        <f>Capital_Gains_Calculations!N19</f>
        <v>40370853</v>
      </c>
      <c r="J67" s="8">
        <f>Capital_Gains_Calculations!R19</f>
        <v>82919920</v>
      </c>
      <c r="K67" s="8">
        <f>Capital_Gains_Calculations!U19</f>
        <v>66866511</v>
      </c>
      <c r="L67" s="8">
        <f>Capital_Gains_Calculations!Y19</f>
        <v>81910640</v>
      </c>
      <c r="M67" s="8">
        <f>Capital_Gains_Calculations!AC19</f>
        <v>147831430</v>
      </c>
      <c r="N67" s="8">
        <f>Capital_Gains_Calculations!AG19</f>
        <v>208423127</v>
      </c>
      <c r="O67" s="8">
        <f>Capital_Gains_Calculations!AK19</f>
        <v>45761616</v>
      </c>
      <c r="P67" s="8">
        <f>Capital_Gains_Calculations!AN19</f>
        <v>12338000</v>
      </c>
      <c r="Q67" s="3">
        <f>Capital_Gains_Calculations!AR19</f>
        <v>5779000</v>
      </c>
      <c r="R67" s="3">
        <f>Capital_Gains_Calculations!AV19</f>
        <v>6383000</v>
      </c>
      <c r="W67" s="3">
        <f>Capital_Gains_Calculations!BM19</f>
        <v>15800000</v>
      </c>
      <c r="X67" s="3">
        <f>Capital_Gains_Calculations!BS19</f>
        <v>6525000</v>
      </c>
      <c r="Y67" s="3">
        <f>Capital_Gains_Calculations!BY19</f>
        <v>13566000</v>
      </c>
      <c r="Z67" s="3">
        <f>Capital_Gains_Calculations!CE19</f>
        <v>14702000</v>
      </c>
    </row>
    <row r="68" spans="1:26" x14ac:dyDescent="0.2">
      <c r="A68" s="4">
        <v>750000</v>
      </c>
      <c r="B68" s="4">
        <f t="shared" si="2"/>
        <v>1000000</v>
      </c>
      <c r="C68" s="3"/>
      <c r="D68" s="3"/>
      <c r="E68" s="3"/>
      <c r="F68" s="3"/>
      <c r="G68" s="8">
        <f>Capital_Gains_Calculations!H20</f>
        <v>12802092</v>
      </c>
      <c r="H68" s="8">
        <f>Capital_Gains_Calculations!K20</f>
        <v>8571989</v>
      </c>
      <c r="I68" s="8">
        <f>Capital_Gains_Calculations!N20</f>
        <v>13836630</v>
      </c>
      <c r="J68" s="8">
        <f>Capital_Gains_Calculations!R20</f>
        <v>56447274</v>
      </c>
      <c r="K68" s="8">
        <f>Capital_Gains_Calculations!U20</f>
        <v>49744044</v>
      </c>
      <c r="L68" s="8">
        <f>Capital_Gains_Calculations!Y20</f>
        <v>56017868</v>
      </c>
      <c r="M68" s="8">
        <f>Capital_Gains_Calculations!AC20</f>
        <v>119283220</v>
      </c>
      <c r="N68" s="8">
        <f>Capital_Gains_Calculations!AG20</f>
        <v>144088473</v>
      </c>
      <c r="O68" s="8">
        <f>Capital_Gains_Calculations!AK20</f>
        <v>32614534</v>
      </c>
      <c r="P68" s="8">
        <f>Capital_Gains_Calculations!AN20</f>
        <v>12302000</v>
      </c>
      <c r="Q68" s="3">
        <f>Capital_Gains_Calculations!AR20</f>
        <v>2925000</v>
      </c>
      <c r="R68" s="3">
        <f>Capital_Gains_Calculations!AV20</f>
        <v>6465000</v>
      </c>
      <c r="W68" s="3">
        <f>Capital_Gains_Calculations!BM20</f>
        <v>12609000</v>
      </c>
      <c r="X68" s="3">
        <f>Capital_Gains_Calculations!BS20</f>
        <v>2531000</v>
      </c>
      <c r="Y68" s="3">
        <f>Capital_Gains_Calculations!BY20</f>
        <v>5166000</v>
      </c>
      <c r="Z68" s="3">
        <f>Capital_Gains_Calculations!CE20</f>
        <v>12290000</v>
      </c>
    </row>
    <row r="69" spans="1:26" x14ac:dyDescent="0.2">
      <c r="A69" s="4">
        <v>1000000</v>
      </c>
      <c r="B69" s="4">
        <f t="shared" si="2"/>
        <v>1500000</v>
      </c>
      <c r="C69" s="3"/>
      <c r="D69" s="3"/>
      <c r="E69" s="3"/>
      <c r="F69" s="3"/>
      <c r="G69" s="8">
        <f>Capital_Gains_Calculations!H21</f>
        <v>15980776</v>
      </c>
      <c r="H69" s="8">
        <f>Capital_Gains_Calculations!K21</f>
        <v>26712014</v>
      </c>
      <c r="I69" s="8">
        <f>Capital_Gains_Calculations!N21</f>
        <v>16657129</v>
      </c>
      <c r="J69" s="8">
        <f>Capital_Gains_Calculations!R21</f>
        <v>70630946</v>
      </c>
      <c r="K69" s="8">
        <f>Capital_Gains_Calculations!U21</f>
        <v>75398695</v>
      </c>
      <c r="L69" s="8">
        <f>Capital_Gains_Calculations!Y21</f>
        <v>66563137</v>
      </c>
      <c r="M69" s="8">
        <f>Capital_Gains_Calculations!AC21</f>
        <v>150756485</v>
      </c>
      <c r="N69" s="8">
        <f>Capital_Gains_Calculations!AG21</f>
        <v>178456834</v>
      </c>
      <c r="O69" s="8">
        <f>Capital_Gains_Calculations!AK21</f>
        <v>34491380</v>
      </c>
      <c r="P69" s="8">
        <f>Capital_Gains_Calculations!AN21</f>
        <v>13462000</v>
      </c>
      <c r="Q69" s="3">
        <f>Capital_Gains_Calculations!AR21</f>
        <v>4000</v>
      </c>
      <c r="R69" s="3">
        <f>Capital_Gains_Calculations!AV21</f>
        <v>15329000</v>
      </c>
      <c r="W69" s="3">
        <f>Capital_Gains_Calculations!BM21</f>
        <v>21575000</v>
      </c>
      <c r="X69" s="3">
        <f>Capital_Gains_Calculations!BS21</f>
        <v>4645000</v>
      </c>
      <c r="Y69" s="3">
        <f>Capital_Gains_Calculations!BY21</f>
        <v>9102000</v>
      </c>
      <c r="Z69" s="3">
        <f>Capital_Gains_Calculations!CE21</f>
        <v>11131000</v>
      </c>
    </row>
    <row r="70" spans="1:26" x14ac:dyDescent="0.2">
      <c r="A70" s="4">
        <v>1500000</v>
      </c>
      <c r="B70" s="4">
        <v>99999999</v>
      </c>
      <c r="C70" s="3"/>
      <c r="D70" s="3"/>
      <c r="E70" s="8"/>
      <c r="F70" s="8"/>
      <c r="G70" s="8">
        <f>Capital_Gains_Calculations!H22</f>
        <v>38812194</v>
      </c>
      <c r="H70" s="8">
        <f>Capital_Gains_Calculations!K22</f>
        <v>45779486</v>
      </c>
      <c r="I70" s="8">
        <f>Capital_Gains_Calculations!N22</f>
        <v>34003521</v>
      </c>
      <c r="J70" s="8">
        <f>Capital_Gains_Calculations!R22</f>
        <v>165907889</v>
      </c>
      <c r="K70" s="8">
        <f>Capital_Gains_Calculations!U22</f>
        <v>173272090</v>
      </c>
      <c r="L70" s="8">
        <f>Capital_Gains_Calculations!Y22</f>
        <v>230890673</v>
      </c>
      <c r="M70" s="8">
        <f>Capital_Gains_Calculations!AC22</f>
        <v>429532521</v>
      </c>
      <c r="N70" s="8">
        <f>Capital_Gains_Calculations!AG22</f>
        <v>581890620</v>
      </c>
      <c r="O70" s="8">
        <f>Capital_Gains_Calculations!AK22</f>
        <v>102321937</v>
      </c>
      <c r="P70" s="8">
        <f>Capital_Gains_Calculations!AN22</f>
        <v>25882000</v>
      </c>
      <c r="Q70" s="3">
        <f>Capital_Gains_Calculations!AR22</f>
        <v>0</v>
      </c>
      <c r="R70" s="3">
        <f>Capital_Gains_Calculations!AV22</f>
        <v>21956000</v>
      </c>
      <c r="W70" s="3">
        <f>Capital_Gains_Calculations!BM22</f>
        <v>49478000</v>
      </c>
      <c r="X70" s="3">
        <f>Capital_Gains_Calculations!BS22</f>
        <v>9948000</v>
      </c>
      <c r="Y70" s="3">
        <f>Capital_Gains_Calculations!BY22</f>
        <v>5172000</v>
      </c>
      <c r="Z70" s="3">
        <f>Capital_Gains_Calculations!CE22</f>
        <v>24085000</v>
      </c>
    </row>
    <row r="71" spans="1:26" x14ac:dyDescent="0.2">
      <c r="A71" s="4"/>
      <c r="B71" s="4"/>
      <c r="C71" s="3"/>
      <c r="D71" s="3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3"/>
      <c r="R71" s="3"/>
      <c r="W71" s="3"/>
      <c r="X71" s="3"/>
      <c r="Y71" s="3"/>
      <c r="Z71" s="3"/>
    </row>
    <row r="72" spans="1:26" x14ac:dyDescent="0.2">
      <c r="A72" s="1"/>
      <c r="B72" s="1"/>
      <c r="C72" s="21" t="s">
        <v>123</v>
      </c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13"/>
      <c r="T72" s="13"/>
      <c r="U72" s="13"/>
      <c r="V72" s="13"/>
      <c r="W72" s="21"/>
      <c r="X72" s="21"/>
      <c r="Y72" s="21"/>
      <c r="Z72" s="21"/>
    </row>
    <row r="73" spans="1:26" x14ac:dyDescent="0.2">
      <c r="A73" s="20"/>
      <c r="B73" s="20"/>
      <c r="C73" s="13">
        <v>1918</v>
      </c>
      <c r="D73" s="13">
        <v>1919</v>
      </c>
      <c r="E73" s="13">
        <v>1920</v>
      </c>
      <c r="F73" s="13">
        <v>1921</v>
      </c>
      <c r="G73" s="13">
        <v>1922</v>
      </c>
      <c r="H73" s="13">
        <v>1923</v>
      </c>
      <c r="I73" s="13">
        <v>1924</v>
      </c>
      <c r="J73" s="13">
        <v>1925</v>
      </c>
      <c r="K73" s="13">
        <v>1926</v>
      </c>
      <c r="L73" s="13">
        <v>1927</v>
      </c>
      <c r="M73" s="13">
        <v>1928</v>
      </c>
      <c r="N73" s="13">
        <v>1929</v>
      </c>
      <c r="O73" s="13">
        <v>1930</v>
      </c>
      <c r="P73" s="13">
        <v>1931</v>
      </c>
      <c r="Q73" s="13">
        <v>1932</v>
      </c>
      <c r="R73" s="13">
        <v>1933</v>
      </c>
      <c r="S73" s="13">
        <v>1934</v>
      </c>
      <c r="T73" s="13">
        <v>1935</v>
      </c>
      <c r="U73" s="13">
        <v>1936</v>
      </c>
      <c r="V73" s="13">
        <v>1937</v>
      </c>
      <c r="W73" s="13">
        <v>1938</v>
      </c>
      <c r="X73" s="13">
        <v>1939</v>
      </c>
      <c r="Y73" s="13">
        <v>1940</v>
      </c>
      <c r="Z73" s="13">
        <v>1941</v>
      </c>
    </row>
    <row r="74" spans="1:26" x14ac:dyDescent="0.2">
      <c r="A74" s="4">
        <v>20000</v>
      </c>
      <c r="B74" s="4">
        <v>25000</v>
      </c>
      <c r="C74" s="3"/>
      <c r="D74" s="3"/>
      <c r="E74" s="3"/>
      <c r="F74" s="3"/>
      <c r="G74" s="8"/>
      <c r="H74" s="8"/>
      <c r="I74" s="8"/>
      <c r="J74" s="8"/>
      <c r="K74" s="8"/>
      <c r="L74" s="8"/>
      <c r="M74" s="8"/>
      <c r="N74" s="8"/>
      <c r="O74" s="8"/>
      <c r="P74" s="8"/>
      <c r="Q74" s="3"/>
      <c r="R74" s="3"/>
      <c r="W74" s="3">
        <f>Capital_Gains_Calculations!BO4</f>
        <v>19203000</v>
      </c>
      <c r="X74" s="3">
        <f>Capital_Gains_Calculations!BU4</f>
        <v>14234000</v>
      </c>
      <c r="Y74" s="3">
        <f>Capital_Gains_Calculations!CA4</f>
        <v>18883000</v>
      </c>
      <c r="Z74" s="3">
        <f>Capital_Gains_Calculations!CG4</f>
        <v>32954000</v>
      </c>
    </row>
    <row r="75" spans="1:26" x14ac:dyDescent="0.2">
      <c r="A75" s="4">
        <v>25000</v>
      </c>
      <c r="B75" s="4">
        <v>30000</v>
      </c>
      <c r="C75" s="3"/>
      <c r="D75" s="3"/>
      <c r="E75" s="3"/>
      <c r="F75" s="3"/>
      <c r="G75" s="8"/>
      <c r="H75" s="8"/>
      <c r="I75" s="8"/>
      <c r="J75" s="8"/>
      <c r="K75" s="8"/>
      <c r="L75" s="8"/>
      <c r="M75" s="8"/>
      <c r="N75" s="8"/>
      <c r="O75" s="8"/>
      <c r="P75" s="8"/>
      <c r="Q75" s="3"/>
      <c r="R75" s="3"/>
      <c r="W75" s="3">
        <f>Capital_Gains_Calculations!BO5</f>
        <v>14067000</v>
      </c>
      <c r="X75" s="3">
        <f>Capital_Gains_Calculations!BU5</f>
        <v>11653000</v>
      </c>
      <c r="Y75" s="3">
        <f>Capital_Gains_Calculations!CA5</f>
        <v>13476000</v>
      </c>
      <c r="Z75" s="3">
        <f>Capital_Gains_Calculations!CG5</f>
        <v>23545000</v>
      </c>
    </row>
    <row r="76" spans="1:26" x14ac:dyDescent="0.2">
      <c r="A76" s="4">
        <v>30000</v>
      </c>
      <c r="B76" s="4">
        <v>40000</v>
      </c>
      <c r="C76" s="3"/>
      <c r="D76" s="3"/>
      <c r="E76" s="3"/>
      <c r="F76" s="3"/>
      <c r="G76" s="8"/>
      <c r="H76" s="8"/>
      <c r="I76" s="8"/>
      <c r="J76" s="8"/>
      <c r="K76" s="8"/>
      <c r="L76" s="8"/>
      <c r="M76" s="8"/>
      <c r="N76" s="8"/>
      <c r="O76" s="8"/>
      <c r="P76" s="8"/>
      <c r="Q76" s="3"/>
      <c r="R76" s="3"/>
      <c r="W76" s="3">
        <f>Capital_Gains_Calculations!BO6</f>
        <v>17697000</v>
      </c>
      <c r="X76" s="3">
        <f>Capital_Gains_Calculations!BU6</f>
        <v>15192000</v>
      </c>
      <c r="Y76" s="3">
        <f>Capital_Gains_Calculations!CA6</f>
        <v>18796000</v>
      </c>
      <c r="Z76" s="3">
        <f>Capital_Gains_Calculations!CG6</f>
        <v>30216000</v>
      </c>
    </row>
    <row r="77" spans="1:26" x14ac:dyDescent="0.2">
      <c r="A77" s="4">
        <v>40000</v>
      </c>
      <c r="B77" s="4">
        <v>50000</v>
      </c>
      <c r="C77" s="3"/>
      <c r="D77" s="3"/>
      <c r="E77" s="3"/>
      <c r="F77" s="3"/>
      <c r="G77" s="8"/>
      <c r="H77" s="8"/>
      <c r="I77" s="8"/>
      <c r="J77" s="8"/>
      <c r="K77" s="8"/>
      <c r="L77" s="8"/>
      <c r="M77" s="8"/>
      <c r="N77" s="8"/>
      <c r="O77" s="8"/>
      <c r="P77" s="8"/>
      <c r="Q77" s="3"/>
      <c r="R77" s="3"/>
      <c r="W77" s="3">
        <f>Capital_Gains_Calculations!BO7</f>
        <v>10656000</v>
      </c>
      <c r="X77" s="3">
        <f>Capital_Gains_Calculations!BU7</f>
        <v>9003000</v>
      </c>
      <c r="Y77" s="3">
        <f>Capital_Gains_Calculations!CA7</f>
        <v>12594000</v>
      </c>
      <c r="Z77" s="3">
        <f>Capital_Gains_Calculations!CG7</f>
        <v>20067000</v>
      </c>
    </row>
    <row r="78" spans="1:26" x14ac:dyDescent="0.2">
      <c r="A78" s="4">
        <v>50000</v>
      </c>
      <c r="B78" s="4">
        <v>60000</v>
      </c>
      <c r="C78" s="3"/>
      <c r="D78" s="3"/>
      <c r="E78" s="3"/>
      <c r="F78" s="3"/>
      <c r="G78" s="8"/>
      <c r="H78" s="8"/>
      <c r="I78" s="8"/>
      <c r="J78" s="8"/>
      <c r="K78" s="8"/>
      <c r="L78" s="8"/>
      <c r="M78" s="8"/>
      <c r="N78" s="8"/>
      <c r="O78" s="8"/>
      <c r="P78" s="8"/>
      <c r="Q78" s="3"/>
      <c r="R78" s="3"/>
      <c r="W78" s="3">
        <f>Capital_Gains_Calculations!BO8</f>
        <v>7630000</v>
      </c>
      <c r="X78" s="3">
        <f>Capital_Gains_Calculations!BU8</f>
        <v>6427000</v>
      </c>
      <c r="Y78" s="3">
        <f>Capital_Gains_Calculations!CA8</f>
        <v>8013000</v>
      </c>
      <c r="Z78" s="3">
        <f>Capital_Gains_Calculations!CG8</f>
        <v>13009000</v>
      </c>
    </row>
    <row r="79" spans="1:26" x14ac:dyDescent="0.2">
      <c r="A79" s="4">
        <v>60000</v>
      </c>
      <c r="B79" s="4">
        <v>70000</v>
      </c>
      <c r="C79" s="3"/>
      <c r="D79" s="3"/>
      <c r="E79" s="3"/>
      <c r="F79" s="3"/>
      <c r="G79" s="8"/>
      <c r="H79" s="8"/>
      <c r="I79" s="8"/>
      <c r="J79" s="8"/>
      <c r="K79" s="8"/>
      <c r="L79" s="8"/>
      <c r="M79" s="8"/>
      <c r="N79" s="8"/>
      <c r="O79" s="8"/>
      <c r="P79" s="8"/>
      <c r="Q79" s="3"/>
      <c r="R79" s="3"/>
      <c r="W79" s="3">
        <f>Capital_Gains_Calculations!BO9</f>
        <v>5408000</v>
      </c>
      <c r="X79" s="3">
        <f>Capital_Gains_Calculations!BU9</f>
        <v>3493000</v>
      </c>
      <c r="Y79" s="3">
        <f>Capital_Gains_Calculations!CA9</f>
        <v>5465000</v>
      </c>
      <c r="Z79" s="3">
        <f>Capital_Gains_Calculations!CG9</f>
        <v>9820000</v>
      </c>
    </row>
    <row r="80" spans="1:26" x14ac:dyDescent="0.2">
      <c r="A80" s="4">
        <v>70000</v>
      </c>
      <c r="B80" s="4">
        <v>80000</v>
      </c>
      <c r="C80" s="3"/>
      <c r="D80" s="3"/>
      <c r="E80" s="3"/>
      <c r="F80" s="3"/>
      <c r="G80" s="8"/>
      <c r="H80" s="8"/>
      <c r="I80" s="8"/>
      <c r="J80" s="8"/>
      <c r="K80" s="8"/>
      <c r="L80" s="8"/>
      <c r="M80" s="8"/>
      <c r="N80" s="8"/>
      <c r="O80" s="8"/>
      <c r="P80" s="8"/>
      <c r="Q80" s="3"/>
      <c r="R80" s="3"/>
      <c r="W80" s="3">
        <f>Capital_Gains_Calculations!BO10</f>
        <v>3144000</v>
      </c>
      <c r="X80" s="3">
        <f>Capital_Gains_Calculations!BU10</f>
        <v>2841000</v>
      </c>
      <c r="Y80" s="3">
        <f>Capital_Gains_Calculations!CA10</f>
        <v>4112000</v>
      </c>
      <c r="Z80" s="3">
        <f>Capital_Gains_Calculations!CG10</f>
        <v>6549000</v>
      </c>
    </row>
    <row r="81" spans="1:26" x14ac:dyDescent="0.2">
      <c r="A81" s="4">
        <v>80000</v>
      </c>
      <c r="B81" s="4">
        <v>90000</v>
      </c>
      <c r="C81" s="3"/>
      <c r="D81" s="3"/>
      <c r="E81" s="3"/>
      <c r="F81" s="3"/>
      <c r="G81" s="8"/>
      <c r="H81" s="8"/>
      <c r="I81" s="8"/>
      <c r="J81" s="8"/>
      <c r="K81" s="8"/>
      <c r="L81" s="8"/>
      <c r="M81" s="8"/>
      <c r="N81" s="8"/>
      <c r="O81" s="8"/>
      <c r="P81" s="8"/>
      <c r="Q81" s="3"/>
      <c r="R81" s="3"/>
      <c r="W81" s="3">
        <f>Capital_Gains_Calculations!BO11</f>
        <v>2729000</v>
      </c>
      <c r="X81" s="3">
        <f>Capital_Gains_Calculations!BU11</f>
        <v>2224000</v>
      </c>
      <c r="Y81" s="3">
        <f>Capital_Gains_Calculations!CA11</f>
        <v>3016000</v>
      </c>
      <c r="Z81" s="3">
        <f>Capital_Gains_Calculations!CG11</f>
        <v>5531000</v>
      </c>
    </row>
    <row r="82" spans="1:26" x14ac:dyDescent="0.2">
      <c r="A82" s="4">
        <v>90000</v>
      </c>
      <c r="B82" s="4">
        <v>100000</v>
      </c>
      <c r="C82" s="3"/>
      <c r="D82" s="3"/>
      <c r="E82" s="3"/>
      <c r="F82" s="3"/>
      <c r="G82" s="8"/>
      <c r="H82" s="8"/>
      <c r="I82" s="8"/>
      <c r="J82" s="8"/>
      <c r="K82" s="8"/>
      <c r="L82" s="8"/>
      <c r="M82" s="8"/>
      <c r="N82" s="8"/>
      <c r="O82" s="8"/>
      <c r="P82" s="8"/>
      <c r="Q82" s="3"/>
      <c r="R82" s="3"/>
      <c r="W82" s="3">
        <f>Capital_Gains_Calculations!BO12</f>
        <v>1748000</v>
      </c>
      <c r="X82" s="3">
        <f>Capital_Gains_Calculations!BU12</f>
        <v>1619000</v>
      </c>
      <c r="Y82" s="3">
        <f>Capital_Gains_Calculations!CA12</f>
        <v>2312000</v>
      </c>
      <c r="Z82" s="3">
        <f>Capital_Gains_Calculations!CG12</f>
        <v>3860000</v>
      </c>
    </row>
    <row r="83" spans="1:26" x14ac:dyDescent="0.2">
      <c r="A83" s="4">
        <v>100000</v>
      </c>
      <c r="B83" s="4">
        <v>150000</v>
      </c>
      <c r="C83" s="3"/>
      <c r="D83" s="3"/>
      <c r="E83" s="3"/>
      <c r="F83" s="3"/>
      <c r="G83" s="8"/>
      <c r="H83" s="8"/>
      <c r="I83" s="8"/>
      <c r="J83" s="8"/>
      <c r="K83" s="8"/>
      <c r="L83" s="8"/>
      <c r="M83" s="8"/>
      <c r="N83" s="8"/>
      <c r="O83" s="8"/>
      <c r="P83" s="8"/>
      <c r="Q83" s="3"/>
      <c r="R83" s="3"/>
      <c r="W83" s="3">
        <f>Capital_Gains_Calculations!BO13</f>
        <v>4954000</v>
      </c>
      <c r="X83" s="3">
        <f>Capital_Gains_Calculations!BU13</f>
        <v>4154000</v>
      </c>
      <c r="Y83" s="3">
        <f>Capital_Gains_Calculations!CA13</f>
        <v>6406000</v>
      </c>
      <c r="Z83" s="3">
        <f>Capital_Gains_Calculations!CG13</f>
        <v>10159000</v>
      </c>
    </row>
    <row r="84" spans="1:26" x14ac:dyDescent="0.2">
      <c r="A84" s="4">
        <v>150000</v>
      </c>
      <c r="B84" s="4">
        <f t="shared" ref="B84:B91" si="3">A85</f>
        <v>200000</v>
      </c>
      <c r="C84" s="3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8"/>
      <c r="Q84" s="3"/>
      <c r="R84" s="3"/>
      <c r="W84" s="3">
        <f>Capital_Gains_Calculations!BO14</f>
        <v>1479000</v>
      </c>
      <c r="X84" s="3">
        <f>Capital_Gains_Calculations!BU14</f>
        <v>1887000</v>
      </c>
      <c r="Y84" s="3">
        <f>Capital_Gains_Calculations!CA14</f>
        <v>3648000</v>
      </c>
      <c r="Z84" s="3">
        <f>Capital_Gains_Calculations!CG14</f>
        <v>5871000</v>
      </c>
    </row>
    <row r="85" spans="1:26" x14ac:dyDescent="0.2">
      <c r="A85" s="4">
        <v>200000</v>
      </c>
      <c r="B85" s="4">
        <f t="shared" si="3"/>
        <v>250000</v>
      </c>
      <c r="C85" s="3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8"/>
      <c r="Q85" s="3"/>
      <c r="R85" s="3"/>
      <c r="W85" s="3">
        <f>Capital_Gains_Calculations!BO15</f>
        <v>2146000</v>
      </c>
      <c r="X85" s="3">
        <f>Capital_Gains_Calculations!BU15</f>
        <v>766000</v>
      </c>
      <c r="Y85" s="3">
        <f>Capital_Gains_Calculations!CA15</f>
        <v>972000</v>
      </c>
      <c r="Z85" s="3">
        <f>Capital_Gains_Calculations!CG15</f>
        <v>2532000</v>
      </c>
    </row>
    <row r="86" spans="1:26" x14ac:dyDescent="0.2">
      <c r="A86" s="4">
        <v>250000</v>
      </c>
      <c r="B86" s="4">
        <f t="shared" si="3"/>
        <v>300000</v>
      </c>
      <c r="C86" s="3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8"/>
      <c r="Q86" s="3"/>
      <c r="R86" s="3"/>
      <c r="W86" s="3">
        <f>Capital_Gains_Calculations!BO16</f>
        <v>787000</v>
      </c>
      <c r="X86" s="3">
        <f>Capital_Gains_Calculations!BU16</f>
        <v>903000</v>
      </c>
      <c r="Y86" s="3">
        <f>Capital_Gains_Calculations!CA16</f>
        <v>1314000</v>
      </c>
      <c r="Z86" s="3">
        <f>Capital_Gains_Calculations!CG16</f>
        <v>1449000</v>
      </c>
    </row>
    <row r="87" spans="1:26" x14ac:dyDescent="0.2">
      <c r="A87" s="4">
        <v>300000</v>
      </c>
      <c r="B87" s="4">
        <f t="shared" si="3"/>
        <v>400000</v>
      </c>
      <c r="C87" s="3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8"/>
      <c r="Q87" s="3"/>
      <c r="R87" s="3"/>
      <c r="W87" s="3">
        <f>Capital_Gains_Calculations!BO17</f>
        <v>1020000</v>
      </c>
      <c r="X87" s="3">
        <f>Capital_Gains_Calculations!BU17</f>
        <v>620000</v>
      </c>
      <c r="Y87" s="3">
        <f>Capital_Gains_Calculations!CA17</f>
        <v>1955000</v>
      </c>
      <c r="Z87" s="3">
        <f>Capital_Gains_Calculations!CG17</f>
        <v>2075000</v>
      </c>
    </row>
    <row r="88" spans="1:26" x14ac:dyDescent="0.2">
      <c r="A88" s="4">
        <v>400000</v>
      </c>
      <c r="B88" s="4">
        <f t="shared" si="3"/>
        <v>500000</v>
      </c>
      <c r="C88" s="3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8"/>
      <c r="Q88" s="3"/>
      <c r="R88" s="3"/>
      <c r="W88" s="3">
        <f>Capital_Gains_Calculations!BO18</f>
        <v>69000</v>
      </c>
      <c r="X88" s="3">
        <f>Capital_Gains_Calculations!BU18</f>
        <v>427000</v>
      </c>
      <c r="Y88" s="3">
        <f>Capital_Gains_Calculations!CA18</f>
        <v>731000</v>
      </c>
      <c r="Z88" s="3">
        <f>Capital_Gains_Calculations!CG18</f>
        <v>1488000</v>
      </c>
    </row>
    <row r="89" spans="1:26" x14ac:dyDescent="0.2">
      <c r="A89" s="4">
        <v>500000</v>
      </c>
      <c r="B89" s="4">
        <f t="shared" si="3"/>
        <v>750000</v>
      </c>
      <c r="C89" s="3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8"/>
      <c r="Q89" s="3"/>
      <c r="R89" s="3"/>
      <c r="W89" s="3">
        <f>Capital_Gains_Calculations!BO19</f>
        <v>1624000</v>
      </c>
      <c r="X89" s="3">
        <f>Capital_Gains_Calculations!BU19</f>
        <v>592000</v>
      </c>
      <c r="Y89" s="3">
        <f>Capital_Gains_Calculations!CA19</f>
        <v>776000</v>
      </c>
      <c r="Z89" s="3">
        <f>Capital_Gains_Calculations!CG19</f>
        <v>1595000</v>
      </c>
    </row>
    <row r="90" spans="1:26" x14ac:dyDescent="0.2">
      <c r="A90" s="4">
        <v>750000</v>
      </c>
      <c r="B90" s="4">
        <f t="shared" si="3"/>
        <v>1000000</v>
      </c>
      <c r="C90" s="3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8"/>
      <c r="Q90" s="3"/>
      <c r="R90" s="3"/>
      <c r="W90" s="3">
        <f>Capital_Gains_Calculations!BO20</f>
        <v>50000</v>
      </c>
      <c r="X90" s="3">
        <f>Capital_Gains_Calculations!BU20</f>
        <v>131000</v>
      </c>
      <c r="Y90" s="3">
        <f>Capital_Gains_Calculations!CA20</f>
        <v>386000</v>
      </c>
      <c r="Z90" s="3">
        <f>Capital_Gains_Calculations!CG20</f>
        <v>369000</v>
      </c>
    </row>
    <row r="91" spans="1:26" x14ac:dyDescent="0.2">
      <c r="A91" s="4">
        <v>1000000</v>
      </c>
      <c r="B91" s="4">
        <f t="shared" si="3"/>
        <v>1500000</v>
      </c>
      <c r="C91" s="3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8"/>
      <c r="Q91" s="3"/>
      <c r="R91" s="3"/>
      <c r="W91" s="3">
        <f>Capital_Gains_Calculations!BO21</f>
        <v>451000</v>
      </c>
      <c r="X91" s="3">
        <f>Capital_Gains_Calculations!BU21</f>
        <v>1999000</v>
      </c>
      <c r="Y91" s="3">
        <f>Capital_Gains_Calculations!CA21</f>
        <v>76000</v>
      </c>
      <c r="Z91" s="3">
        <f>Capital_Gains_Calculations!CG21</f>
        <v>572000</v>
      </c>
    </row>
    <row r="92" spans="1:26" x14ac:dyDescent="0.2">
      <c r="A92" s="4">
        <v>1500000</v>
      </c>
      <c r="B92" s="4">
        <v>99999999</v>
      </c>
      <c r="C92" s="3"/>
      <c r="D92" s="3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3"/>
      <c r="R92" s="3"/>
      <c r="W92" s="3">
        <f>Capital_Gains_Calculations!BO22</f>
        <v>52000</v>
      </c>
      <c r="X92" s="3">
        <f>Capital_Gains_Calculations!BU22</f>
        <v>614000</v>
      </c>
      <c r="Y92" s="3">
        <f>Capital_Gains_Calculations!CA22</f>
        <v>1758000</v>
      </c>
      <c r="Z92" s="3">
        <f>Capital_Gains_Calculations!CG22</f>
        <v>2744000</v>
      </c>
    </row>
    <row r="93" spans="1:26" x14ac:dyDescent="0.2">
      <c r="A93" s="4"/>
      <c r="B93" s="4"/>
      <c r="C93" s="3"/>
      <c r="D93" s="3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3"/>
      <c r="R93" s="3"/>
      <c r="W93" s="3"/>
      <c r="X93" s="3"/>
      <c r="Y93" s="3"/>
      <c r="Z93" s="3"/>
    </row>
    <row r="94" spans="1:26" x14ac:dyDescent="0.2">
      <c r="C94" s="13" t="s">
        <v>63</v>
      </c>
    </row>
    <row r="95" spans="1:26" x14ac:dyDescent="0.2">
      <c r="C95" s="13">
        <v>1918</v>
      </c>
      <c r="D95" s="13">
        <v>1919</v>
      </c>
      <c r="E95" s="13">
        <v>1920</v>
      </c>
      <c r="F95" s="13">
        <v>1921</v>
      </c>
      <c r="G95" s="13">
        <v>1922</v>
      </c>
      <c r="H95" s="13">
        <v>1923</v>
      </c>
      <c r="I95" s="13">
        <v>1924</v>
      </c>
      <c r="J95" s="13">
        <v>1925</v>
      </c>
      <c r="K95" s="13">
        <v>1926</v>
      </c>
      <c r="L95" s="13">
        <v>1927</v>
      </c>
      <c r="M95" s="13">
        <v>1928</v>
      </c>
      <c r="N95" s="13">
        <v>1929</v>
      </c>
      <c r="O95" s="13">
        <v>1930</v>
      </c>
      <c r="P95" s="13">
        <v>1931</v>
      </c>
      <c r="Q95" s="13">
        <v>1932</v>
      </c>
      <c r="R95" s="13">
        <v>1933</v>
      </c>
      <c r="S95" s="13">
        <v>1934</v>
      </c>
      <c r="T95" s="13">
        <v>1935</v>
      </c>
      <c r="U95" s="13">
        <v>1936</v>
      </c>
      <c r="V95" s="13">
        <v>1937</v>
      </c>
      <c r="W95" s="13">
        <v>1938</v>
      </c>
      <c r="X95" s="13">
        <v>1939</v>
      </c>
      <c r="Y95" s="13">
        <v>1940</v>
      </c>
      <c r="Z95" s="13">
        <v>1941</v>
      </c>
    </row>
    <row r="96" spans="1:26" x14ac:dyDescent="0.2">
      <c r="A96" s="4">
        <v>20000</v>
      </c>
      <c r="B96" s="4">
        <v>25000</v>
      </c>
      <c r="C96" s="4">
        <f>C8-(C30+C52-C74)</f>
        <v>366220394</v>
      </c>
      <c r="D96" s="4">
        <f t="shared" ref="D96:Z107" si="4">D8-(D30+D52-D74)</f>
        <v>504458801</v>
      </c>
      <c r="E96" s="4">
        <f t="shared" si="4"/>
        <v>529212663</v>
      </c>
      <c r="F96" s="4">
        <f t="shared" si="4"/>
        <v>403493309</v>
      </c>
      <c r="G96" s="4">
        <f t="shared" si="4"/>
        <v>478222535</v>
      </c>
      <c r="H96" s="4">
        <f t="shared" si="4"/>
        <v>542507052</v>
      </c>
      <c r="I96" s="4">
        <f t="shared" si="4"/>
        <v>621811902</v>
      </c>
      <c r="J96" s="4">
        <f t="shared" si="4"/>
        <v>778355570</v>
      </c>
      <c r="K96" s="4">
        <f t="shared" si="4"/>
        <v>768023662</v>
      </c>
      <c r="L96" s="4">
        <f t="shared" si="4"/>
        <v>790419448</v>
      </c>
      <c r="M96" s="4">
        <f t="shared" si="4"/>
        <v>865670420</v>
      </c>
      <c r="N96" s="4">
        <f t="shared" si="4"/>
        <v>836411364</v>
      </c>
      <c r="O96" s="4">
        <f t="shared" si="4"/>
        <v>579605728</v>
      </c>
      <c r="P96" s="4">
        <f t="shared" si="4"/>
        <v>376026487</v>
      </c>
      <c r="Q96" s="4">
        <f t="shared" si="4"/>
        <v>234603187</v>
      </c>
      <c r="R96" s="4">
        <f t="shared" si="4"/>
        <v>228872680</v>
      </c>
      <c r="S96" s="4">
        <f t="shared" si="4"/>
        <v>269216709</v>
      </c>
      <c r="T96" s="4">
        <f t="shared" si="4"/>
        <v>329818508</v>
      </c>
      <c r="U96" s="4">
        <f t="shared" si="4"/>
        <v>499617520</v>
      </c>
      <c r="V96" s="4">
        <f t="shared" si="4"/>
        <v>480707086</v>
      </c>
      <c r="W96" s="4">
        <f t="shared" si="4"/>
        <v>363779958</v>
      </c>
      <c r="X96" s="4">
        <f t="shared" si="4"/>
        <v>429077719</v>
      </c>
      <c r="Y96" s="4">
        <f t="shared" si="4"/>
        <v>511765724</v>
      </c>
      <c r="Z96" s="4">
        <f t="shared" si="4"/>
        <v>687433496</v>
      </c>
    </row>
    <row r="97" spans="1:26" x14ac:dyDescent="0.2">
      <c r="A97" s="4">
        <v>25000</v>
      </c>
      <c r="B97" s="4">
        <v>30000</v>
      </c>
      <c r="C97" s="4">
        <f t="shared" ref="C97:R114" si="5">C9-(C31+C53-C75)</f>
        <v>279226359</v>
      </c>
      <c r="D97" s="4">
        <f t="shared" si="5"/>
        <v>376457979</v>
      </c>
      <c r="E97" s="4">
        <f t="shared" si="5"/>
        <v>395807952</v>
      </c>
      <c r="F97" s="4">
        <f t="shared" si="5"/>
        <v>296152625</v>
      </c>
      <c r="G97" s="4">
        <f t="shared" si="5"/>
        <v>361297370</v>
      </c>
      <c r="H97" s="4">
        <f t="shared" si="5"/>
        <v>407615063</v>
      </c>
      <c r="I97" s="4">
        <f t="shared" si="5"/>
        <v>474011424</v>
      </c>
      <c r="J97" s="4">
        <f t="shared" si="5"/>
        <v>598561777</v>
      </c>
      <c r="K97" s="4">
        <f t="shared" si="5"/>
        <v>578550254</v>
      </c>
      <c r="L97" s="4">
        <f t="shared" si="5"/>
        <v>598458662</v>
      </c>
      <c r="M97" s="4">
        <f t="shared" si="5"/>
        <v>668180089</v>
      </c>
      <c r="N97" s="4">
        <f t="shared" si="5"/>
        <v>630827827</v>
      </c>
      <c r="O97" s="4">
        <f t="shared" si="5"/>
        <v>418382902</v>
      </c>
      <c r="P97" s="4">
        <f t="shared" si="5"/>
        <v>255097495</v>
      </c>
      <c r="Q97" s="4">
        <f t="shared" si="5"/>
        <v>180609274</v>
      </c>
      <c r="R97" s="4">
        <f t="shared" si="5"/>
        <v>179868780</v>
      </c>
      <c r="S97" s="4">
        <f t="shared" si="4"/>
        <v>198800727</v>
      </c>
      <c r="T97" s="4">
        <f t="shared" si="4"/>
        <v>243419313</v>
      </c>
      <c r="U97" s="4">
        <f t="shared" si="4"/>
        <v>374399621</v>
      </c>
      <c r="V97" s="4">
        <f t="shared" si="4"/>
        <v>362411810</v>
      </c>
      <c r="W97" s="4">
        <f t="shared" si="4"/>
        <v>260154976</v>
      </c>
      <c r="X97" s="4">
        <f t="shared" si="4"/>
        <v>307693879</v>
      </c>
      <c r="Y97" s="4">
        <f t="shared" si="4"/>
        <v>366379511</v>
      </c>
      <c r="Z97" s="4">
        <f t="shared" si="4"/>
        <v>498376602</v>
      </c>
    </row>
    <row r="98" spans="1:26" x14ac:dyDescent="0.2">
      <c r="A98" s="4">
        <v>30000</v>
      </c>
      <c r="B98" s="4">
        <v>40000</v>
      </c>
      <c r="C98" s="4">
        <f t="shared" si="5"/>
        <v>410534915</v>
      </c>
      <c r="D98" s="4">
        <f t="shared" si="4"/>
        <v>530754145</v>
      </c>
      <c r="E98" s="4">
        <f t="shared" si="4"/>
        <v>543792249</v>
      </c>
      <c r="F98" s="4">
        <f t="shared" si="4"/>
        <v>414214285</v>
      </c>
      <c r="G98" s="4">
        <f t="shared" si="4"/>
        <v>485037833</v>
      </c>
      <c r="H98" s="4">
        <f t="shared" si="4"/>
        <v>556180844</v>
      </c>
      <c r="I98" s="4">
        <f t="shared" si="4"/>
        <v>656894117</v>
      </c>
      <c r="J98" s="4">
        <f t="shared" si="4"/>
        <v>842289683</v>
      </c>
      <c r="K98" s="4">
        <f t="shared" si="4"/>
        <v>806552330</v>
      </c>
      <c r="L98" s="4">
        <f t="shared" si="4"/>
        <v>843462655</v>
      </c>
      <c r="M98" s="4">
        <f t="shared" si="4"/>
        <v>950092247</v>
      </c>
      <c r="N98" s="4">
        <f t="shared" si="4"/>
        <v>902576969</v>
      </c>
      <c r="O98" s="4">
        <f t="shared" si="4"/>
        <v>576435618</v>
      </c>
      <c r="P98" s="4">
        <f t="shared" si="4"/>
        <v>341461983</v>
      </c>
      <c r="Q98" s="4">
        <f t="shared" si="4"/>
        <v>263258998</v>
      </c>
      <c r="R98" s="4">
        <f t="shared" si="4"/>
        <v>256314726</v>
      </c>
      <c r="S98" s="4">
        <f t="shared" si="4"/>
        <v>273423010</v>
      </c>
      <c r="T98" s="4">
        <f t="shared" si="4"/>
        <v>342441050</v>
      </c>
      <c r="U98" s="4">
        <f t="shared" si="4"/>
        <v>550192782</v>
      </c>
      <c r="V98" s="4">
        <f t="shared" si="4"/>
        <v>516959754</v>
      </c>
      <c r="W98" s="4">
        <f t="shared" si="4"/>
        <v>350814897</v>
      </c>
      <c r="X98" s="4">
        <f t="shared" si="4"/>
        <v>425836880</v>
      </c>
      <c r="Y98" s="4">
        <f t="shared" si="4"/>
        <v>500862675</v>
      </c>
      <c r="Z98" s="4">
        <f t="shared" si="4"/>
        <v>682577901</v>
      </c>
    </row>
    <row r="99" spans="1:26" x14ac:dyDescent="0.2">
      <c r="A99" s="4">
        <v>40000</v>
      </c>
      <c r="B99" s="4">
        <v>50000</v>
      </c>
      <c r="C99" s="4">
        <f t="shared" si="5"/>
        <v>288281436</v>
      </c>
      <c r="D99" s="4">
        <f t="shared" si="4"/>
        <v>370152511</v>
      </c>
      <c r="E99" s="4">
        <f t="shared" si="4"/>
        <v>368184912</v>
      </c>
      <c r="F99" s="4">
        <f t="shared" si="4"/>
        <v>269262395</v>
      </c>
      <c r="G99" s="4">
        <f t="shared" si="4"/>
        <v>345414297</v>
      </c>
      <c r="H99" s="4">
        <f t="shared" si="4"/>
        <v>364548262</v>
      </c>
      <c r="I99" s="4">
        <f t="shared" si="4"/>
        <v>433346973</v>
      </c>
      <c r="J99" s="4">
        <f t="shared" si="4"/>
        <v>562408988</v>
      </c>
      <c r="K99" s="4">
        <f t="shared" si="4"/>
        <v>541391198</v>
      </c>
      <c r="L99" s="4">
        <f t="shared" si="4"/>
        <v>577468642</v>
      </c>
      <c r="M99" s="4">
        <f t="shared" si="4"/>
        <v>661704854</v>
      </c>
      <c r="N99" s="4">
        <f t="shared" si="4"/>
        <v>612556088</v>
      </c>
      <c r="O99" s="4">
        <f t="shared" si="4"/>
        <v>375229990</v>
      </c>
      <c r="P99" s="4">
        <f t="shared" si="4"/>
        <v>219751494</v>
      </c>
      <c r="Q99" s="4">
        <f t="shared" si="4"/>
        <v>177474316</v>
      </c>
      <c r="R99" s="4">
        <f t="shared" si="4"/>
        <v>178783623</v>
      </c>
      <c r="S99" s="4">
        <f t="shared" si="4"/>
        <v>187286813</v>
      </c>
      <c r="T99" s="4">
        <f t="shared" si="4"/>
        <v>235219520</v>
      </c>
      <c r="U99" s="4">
        <f t="shared" si="4"/>
        <v>380364231</v>
      </c>
      <c r="V99" s="4">
        <f t="shared" si="4"/>
        <v>349744157</v>
      </c>
      <c r="W99" s="4">
        <f t="shared" si="4"/>
        <v>226477986</v>
      </c>
      <c r="X99" s="4">
        <f t="shared" si="4"/>
        <v>278495640</v>
      </c>
      <c r="Y99" s="4">
        <f t="shared" si="4"/>
        <v>331755444</v>
      </c>
      <c r="Z99" s="4">
        <f t="shared" si="4"/>
        <v>450935749</v>
      </c>
    </row>
    <row r="100" spans="1:26" x14ac:dyDescent="0.2">
      <c r="A100" s="4">
        <v>50000</v>
      </c>
      <c r="B100" s="4">
        <v>60000</v>
      </c>
      <c r="C100" s="4">
        <f t="shared" si="5"/>
        <v>203716837</v>
      </c>
      <c r="D100" s="4">
        <f t="shared" si="4"/>
        <v>284768434</v>
      </c>
      <c r="E100" s="4">
        <f t="shared" si="4"/>
        <v>261433828</v>
      </c>
      <c r="F100" s="4">
        <f t="shared" si="4"/>
        <v>187484667</v>
      </c>
      <c r="G100" s="4">
        <f t="shared" si="4"/>
        <v>243509498</v>
      </c>
      <c r="H100" s="4">
        <f t="shared" si="4"/>
        <v>254057605</v>
      </c>
      <c r="I100" s="4">
        <f t="shared" si="4"/>
        <v>308324792</v>
      </c>
      <c r="J100" s="4">
        <f t="shared" si="4"/>
        <v>401292620</v>
      </c>
      <c r="K100" s="4">
        <f t="shared" si="4"/>
        <v>393011204</v>
      </c>
      <c r="L100" s="4">
        <f t="shared" si="4"/>
        <v>415670061</v>
      </c>
      <c r="M100" s="4">
        <f t="shared" si="4"/>
        <v>487452845</v>
      </c>
      <c r="N100" s="4">
        <f t="shared" si="4"/>
        <v>426211060</v>
      </c>
      <c r="O100" s="4">
        <f t="shared" si="4"/>
        <v>272753948</v>
      </c>
      <c r="P100" s="4">
        <f t="shared" si="4"/>
        <v>162570163</v>
      </c>
      <c r="Q100" s="4">
        <f t="shared" si="4"/>
        <v>126996964</v>
      </c>
      <c r="R100" s="4">
        <f t="shared" si="4"/>
        <v>128351640</v>
      </c>
      <c r="S100" s="4">
        <f t="shared" si="4"/>
        <v>129421852</v>
      </c>
      <c r="T100" s="4">
        <f t="shared" si="4"/>
        <v>169931445</v>
      </c>
      <c r="U100" s="4">
        <f t="shared" si="4"/>
        <v>280575562</v>
      </c>
      <c r="V100" s="4">
        <f t="shared" si="4"/>
        <v>255283527</v>
      </c>
      <c r="W100" s="4">
        <f t="shared" si="4"/>
        <v>153815206</v>
      </c>
      <c r="X100" s="4">
        <f t="shared" si="4"/>
        <v>194579963</v>
      </c>
      <c r="Y100" s="4">
        <f t="shared" si="4"/>
        <v>227581571</v>
      </c>
      <c r="Z100" s="4">
        <f t="shared" si="4"/>
        <v>316360903</v>
      </c>
    </row>
    <row r="101" spans="1:26" x14ac:dyDescent="0.2">
      <c r="A101" s="4">
        <v>60000</v>
      </c>
      <c r="B101" s="4">
        <v>70000</v>
      </c>
      <c r="C101" s="4">
        <f t="shared" si="5"/>
        <v>158164951</v>
      </c>
      <c r="D101" s="4">
        <f t="shared" si="4"/>
        <v>206515321</v>
      </c>
      <c r="E101" s="4">
        <f t="shared" si="4"/>
        <v>194506539</v>
      </c>
      <c r="F101" s="4">
        <f t="shared" si="4"/>
        <v>144436181</v>
      </c>
      <c r="G101" s="4">
        <f t="shared" si="4"/>
        <v>185650175</v>
      </c>
      <c r="H101" s="4">
        <f t="shared" si="4"/>
        <v>185990226</v>
      </c>
      <c r="I101" s="4">
        <f t="shared" si="4"/>
        <v>237603699</v>
      </c>
      <c r="J101" s="4">
        <f t="shared" si="4"/>
        <v>297186117</v>
      </c>
      <c r="K101" s="4">
        <f t="shared" si="4"/>
        <v>294967890</v>
      </c>
      <c r="L101" s="4">
        <f t="shared" si="4"/>
        <v>327566197</v>
      </c>
      <c r="M101" s="4">
        <f t="shared" si="4"/>
        <v>368558303</v>
      </c>
      <c r="N101" s="4">
        <f t="shared" si="4"/>
        <v>330621778</v>
      </c>
      <c r="O101" s="4">
        <f t="shared" si="4"/>
        <v>195151190</v>
      </c>
      <c r="P101" s="4">
        <f t="shared" si="4"/>
        <v>117037478</v>
      </c>
      <c r="Q101" s="4">
        <f t="shared" si="4"/>
        <v>92722127</v>
      </c>
      <c r="R101" s="4">
        <f t="shared" si="4"/>
        <v>95294290</v>
      </c>
      <c r="S101" s="4">
        <f t="shared" si="4"/>
        <v>95235718</v>
      </c>
      <c r="T101" s="4">
        <f t="shared" si="4"/>
        <v>121410178</v>
      </c>
      <c r="U101" s="4">
        <f t="shared" si="4"/>
        <v>212279060</v>
      </c>
      <c r="V101" s="4">
        <f t="shared" si="4"/>
        <v>193148018</v>
      </c>
      <c r="W101" s="4">
        <f t="shared" si="4"/>
        <v>110219321</v>
      </c>
      <c r="X101" s="4">
        <f t="shared" si="4"/>
        <v>142722068</v>
      </c>
      <c r="Y101" s="4">
        <f t="shared" si="4"/>
        <v>164588583</v>
      </c>
      <c r="Z101" s="4">
        <f t="shared" si="4"/>
        <v>232582899</v>
      </c>
    </row>
    <row r="102" spans="1:26" x14ac:dyDescent="0.2">
      <c r="A102" s="4">
        <v>70000</v>
      </c>
      <c r="B102" s="4">
        <v>80000</v>
      </c>
      <c r="C102" s="4">
        <f t="shared" si="5"/>
        <v>126460637</v>
      </c>
      <c r="D102" s="4">
        <f t="shared" si="4"/>
        <v>167052648</v>
      </c>
      <c r="E102" s="4">
        <f t="shared" si="4"/>
        <v>147024770</v>
      </c>
      <c r="F102" s="4">
        <f t="shared" si="4"/>
        <v>106389373</v>
      </c>
      <c r="G102" s="4">
        <f t="shared" si="4"/>
        <v>136079615</v>
      </c>
      <c r="H102" s="4">
        <f t="shared" si="4"/>
        <v>136853251</v>
      </c>
      <c r="I102" s="4">
        <f t="shared" si="4"/>
        <v>176318181</v>
      </c>
      <c r="J102" s="4">
        <f t="shared" si="4"/>
        <v>235558625</v>
      </c>
      <c r="K102" s="4">
        <f t="shared" si="4"/>
        <v>224646968</v>
      </c>
      <c r="L102" s="4">
        <f t="shared" si="4"/>
        <v>252546854</v>
      </c>
      <c r="M102" s="4">
        <f t="shared" si="4"/>
        <v>296813335</v>
      </c>
      <c r="N102" s="4">
        <f t="shared" si="4"/>
        <v>255890505</v>
      </c>
      <c r="O102" s="4">
        <f t="shared" si="4"/>
        <v>153243655</v>
      </c>
      <c r="P102" s="4">
        <f t="shared" si="4"/>
        <v>93407821</v>
      </c>
      <c r="Q102" s="4">
        <f t="shared" si="4"/>
        <v>68201703</v>
      </c>
      <c r="R102" s="4">
        <f t="shared" si="4"/>
        <v>64964005</v>
      </c>
      <c r="S102" s="4">
        <f t="shared" si="4"/>
        <v>67722704</v>
      </c>
      <c r="T102" s="4">
        <f t="shared" si="4"/>
        <v>95456062</v>
      </c>
      <c r="U102" s="4">
        <f t="shared" si="4"/>
        <v>157308742</v>
      </c>
      <c r="V102" s="4">
        <f t="shared" si="4"/>
        <v>146693184</v>
      </c>
      <c r="W102" s="4">
        <f t="shared" si="4"/>
        <v>80861132</v>
      </c>
      <c r="X102" s="4">
        <f t="shared" si="4"/>
        <v>108662626</v>
      </c>
      <c r="Y102" s="4">
        <f t="shared" si="4"/>
        <v>121361957</v>
      </c>
      <c r="Z102" s="4">
        <f t="shared" si="4"/>
        <v>174542180</v>
      </c>
    </row>
    <row r="103" spans="1:26" x14ac:dyDescent="0.2">
      <c r="A103" s="4">
        <v>80000</v>
      </c>
      <c r="B103" s="4">
        <v>90000</v>
      </c>
      <c r="C103" s="4">
        <f t="shared" si="5"/>
        <v>102947144</v>
      </c>
      <c r="D103" s="4">
        <f t="shared" si="4"/>
        <v>132629947</v>
      </c>
      <c r="E103" s="4">
        <f t="shared" si="4"/>
        <v>114818467</v>
      </c>
      <c r="F103" s="4">
        <f t="shared" si="4"/>
        <v>80965747</v>
      </c>
      <c r="G103" s="4">
        <f t="shared" si="4"/>
        <v>110187531</v>
      </c>
      <c r="H103" s="4">
        <f t="shared" si="4"/>
        <v>109774658</v>
      </c>
      <c r="I103" s="4">
        <f t="shared" si="4"/>
        <v>148715714</v>
      </c>
      <c r="J103" s="4">
        <f t="shared" si="4"/>
        <v>187022125</v>
      </c>
      <c r="K103" s="4">
        <f t="shared" si="4"/>
        <v>187234513</v>
      </c>
      <c r="L103" s="4">
        <f t="shared" si="4"/>
        <v>201696450</v>
      </c>
      <c r="M103" s="4">
        <f t="shared" si="4"/>
        <v>249983632</v>
      </c>
      <c r="N103" s="4">
        <f t="shared" si="4"/>
        <v>206336155</v>
      </c>
      <c r="O103" s="4">
        <f t="shared" si="4"/>
        <v>116706101</v>
      </c>
      <c r="P103" s="4">
        <f t="shared" si="4"/>
        <v>65355997</v>
      </c>
      <c r="Q103" s="4">
        <f t="shared" si="4"/>
        <v>53923829</v>
      </c>
      <c r="R103" s="4">
        <f t="shared" si="4"/>
        <v>51479324</v>
      </c>
      <c r="S103" s="4">
        <f t="shared" si="4"/>
        <v>56849126</v>
      </c>
      <c r="T103" s="4">
        <f t="shared" si="4"/>
        <v>75958330</v>
      </c>
      <c r="U103" s="4">
        <f t="shared" si="4"/>
        <v>126930002</v>
      </c>
      <c r="V103" s="4">
        <f t="shared" si="4"/>
        <v>112442141</v>
      </c>
      <c r="W103" s="4">
        <f t="shared" si="4"/>
        <v>67333490</v>
      </c>
      <c r="X103" s="4">
        <f t="shared" si="4"/>
        <v>79724387</v>
      </c>
      <c r="Y103" s="4">
        <f t="shared" si="4"/>
        <v>99176742</v>
      </c>
      <c r="Z103" s="4">
        <f t="shared" si="4"/>
        <v>138089504</v>
      </c>
    </row>
    <row r="104" spans="1:26" x14ac:dyDescent="0.2">
      <c r="A104" s="4">
        <v>90000</v>
      </c>
      <c r="B104" s="4">
        <v>100000</v>
      </c>
      <c r="C104" s="4">
        <f t="shared" si="5"/>
        <v>88431168</v>
      </c>
      <c r="D104" s="4">
        <f t="shared" si="4"/>
        <v>105530859</v>
      </c>
      <c r="E104" s="4">
        <f t="shared" si="4"/>
        <v>92602729</v>
      </c>
      <c r="F104" s="4">
        <f t="shared" si="4"/>
        <v>62954250</v>
      </c>
      <c r="G104" s="4">
        <f t="shared" si="4"/>
        <v>78424790</v>
      </c>
      <c r="H104" s="4">
        <f t="shared" si="4"/>
        <v>85398427</v>
      </c>
      <c r="I104" s="4">
        <f t="shared" si="4"/>
        <v>113147101</v>
      </c>
      <c r="J104" s="4">
        <f t="shared" si="4"/>
        <v>152697738</v>
      </c>
      <c r="K104" s="4">
        <f t="shared" si="4"/>
        <v>147968655</v>
      </c>
      <c r="L104" s="4">
        <f t="shared" si="4"/>
        <v>168395403</v>
      </c>
      <c r="M104" s="4">
        <f t="shared" si="4"/>
        <v>206591662</v>
      </c>
      <c r="N104" s="4">
        <f t="shared" si="4"/>
        <v>169499097</v>
      </c>
      <c r="O104" s="4">
        <f t="shared" si="4"/>
        <v>93376172</v>
      </c>
      <c r="P104" s="4">
        <f t="shared" si="4"/>
        <v>64672680</v>
      </c>
      <c r="Q104" s="4">
        <f t="shared" si="4"/>
        <v>39686410</v>
      </c>
      <c r="R104" s="4">
        <f t="shared" si="4"/>
        <v>41375960</v>
      </c>
      <c r="S104" s="4">
        <f t="shared" si="4"/>
        <v>42701623</v>
      </c>
      <c r="T104" s="4">
        <f t="shared" si="4"/>
        <v>54387317</v>
      </c>
      <c r="U104" s="4">
        <f t="shared" si="4"/>
        <v>105214419</v>
      </c>
      <c r="V104" s="4">
        <f t="shared" si="4"/>
        <v>88908480</v>
      </c>
      <c r="W104" s="4">
        <f t="shared" si="4"/>
        <v>49477513</v>
      </c>
      <c r="X104" s="4">
        <f t="shared" si="4"/>
        <v>65776331</v>
      </c>
      <c r="Y104" s="4">
        <f t="shared" si="4"/>
        <v>75684107</v>
      </c>
      <c r="Z104" s="4">
        <f t="shared" si="4"/>
        <v>111319204</v>
      </c>
    </row>
    <row r="105" spans="1:26" x14ac:dyDescent="0.2">
      <c r="A105" s="4">
        <v>100000</v>
      </c>
      <c r="B105" s="4">
        <v>150000</v>
      </c>
      <c r="C105" s="4">
        <f t="shared" si="5"/>
        <v>284106740</v>
      </c>
      <c r="D105" s="4">
        <f t="shared" si="4"/>
        <v>358392923</v>
      </c>
      <c r="E105" s="4">
        <f t="shared" si="4"/>
        <v>265511505</v>
      </c>
      <c r="F105" s="4">
        <f t="shared" si="4"/>
        <v>163520999</v>
      </c>
      <c r="G105" s="4">
        <f t="shared" si="4"/>
        <v>234738415</v>
      </c>
      <c r="H105" s="4">
        <f t="shared" si="4"/>
        <v>245475608</v>
      </c>
      <c r="I105" s="4">
        <f t="shared" si="4"/>
        <v>328995575</v>
      </c>
      <c r="J105" s="4">
        <f t="shared" si="4"/>
        <v>470805342</v>
      </c>
      <c r="K105" s="4">
        <f t="shared" si="4"/>
        <v>469520722</v>
      </c>
      <c r="L105" s="4">
        <f t="shared" si="4"/>
        <v>520804169</v>
      </c>
      <c r="M105" s="4">
        <f t="shared" si="4"/>
        <v>665468293</v>
      </c>
      <c r="N105" s="4">
        <f t="shared" si="4"/>
        <v>547072571</v>
      </c>
      <c r="O105" s="4">
        <f t="shared" si="4"/>
        <v>310282853</v>
      </c>
      <c r="P105" s="4">
        <f t="shared" si="4"/>
        <v>177545339</v>
      </c>
      <c r="Q105" s="4">
        <f t="shared" si="4"/>
        <v>113181876</v>
      </c>
      <c r="R105" s="4">
        <f t="shared" si="4"/>
        <v>115987784</v>
      </c>
      <c r="S105" s="4">
        <f t="shared" si="4"/>
        <v>115559785</v>
      </c>
      <c r="T105" s="4">
        <f t="shared" si="4"/>
        <v>163228432</v>
      </c>
      <c r="U105" s="4">
        <f t="shared" si="4"/>
        <v>305417790</v>
      </c>
      <c r="V105" s="4">
        <f t="shared" si="4"/>
        <v>267303025</v>
      </c>
      <c r="W105" s="4">
        <f t="shared" si="4"/>
        <v>145445494</v>
      </c>
      <c r="X105" s="4">
        <f t="shared" si="4"/>
        <v>184013740</v>
      </c>
      <c r="Y105" s="4">
        <f t="shared" si="4"/>
        <v>223306738</v>
      </c>
      <c r="Z105" s="4">
        <f t="shared" si="4"/>
        <v>319465801</v>
      </c>
    </row>
    <row r="106" spans="1:26" x14ac:dyDescent="0.2">
      <c r="A106" s="4">
        <v>150000</v>
      </c>
      <c r="B106" s="4">
        <f t="shared" ref="B106:B112" si="6">A107</f>
        <v>200000</v>
      </c>
      <c r="C106" s="4">
        <f t="shared" si="5"/>
        <v>148743575</v>
      </c>
      <c r="D106" s="4">
        <f t="shared" si="4"/>
        <v>187816010</v>
      </c>
      <c r="E106" s="4">
        <f t="shared" si="4"/>
        <v>100966280</v>
      </c>
      <c r="F106" s="4">
        <f t="shared" si="4"/>
        <v>77435517</v>
      </c>
      <c r="G106" s="4">
        <f t="shared" si="4"/>
        <v>115131492</v>
      </c>
      <c r="H106" s="4">
        <f t="shared" si="4"/>
        <v>108660920</v>
      </c>
      <c r="I106" s="4">
        <f t="shared" si="4"/>
        <v>156201910</v>
      </c>
      <c r="J106" s="4">
        <f t="shared" si="4"/>
        <v>235902838</v>
      </c>
      <c r="K106" s="4">
        <f t="shared" si="4"/>
        <v>248398502</v>
      </c>
      <c r="L106" s="4">
        <f t="shared" si="4"/>
        <v>282666461</v>
      </c>
      <c r="M106" s="4">
        <f t="shared" si="4"/>
        <v>386448585</v>
      </c>
      <c r="N106" s="4">
        <f t="shared" si="4"/>
        <v>307541512</v>
      </c>
      <c r="O106" s="4">
        <f t="shared" si="4"/>
        <v>152997684</v>
      </c>
      <c r="P106" s="4">
        <f t="shared" si="4"/>
        <v>92717995</v>
      </c>
      <c r="Q106" s="4">
        <f t="shared" si="4"/>
        <v>57306955</v>
      </c>
      <c r="R106" s="4">
        <f t="shared" si="4"/>
        <v>61477240</v>
      </c>
      <c r="S106" s="4">
        <f t="shared" si="4"/>
        <v>61551984</v>
      </c>
      <c r="T106" s="4">
        <f t="shared" si="4"/>
        <v>88850608</v>
      </c>
      <c r="U106" s="4">
        <f t="shared" si="4"/>
        <v>154082831</v>
      </c>
      <c r="V106" s="4">
        <f t="shared" si="4"/>
        <v>130822585</v>
      </c>
      <c r="W106" s="4">
        <f t="shared" si="4"/>
        <v>63072251</v>
      </c>
      <c r="X106" s="4">
        <f t="shared" si="4"/>
        <v>89357051</v>
      </c>
      <c r="Y106" s="4">
        <f t="shared" si="4"/>
        <v>107179585</v>
      </c>
      <c r="Z106" s="4">
        <f t="shared" si="4"/>
        <v>155563843</v>
      </c>
    </row>
    <row r="107" spans="1:26" x14ac:dyDescent="0.2">
      <c r="A107" s="4">
        <v>200000</v>
      </c>
      <c r="B107" s="4">
        <f t="shared" si="6"/>
        <v>250000</v>
      </c>
      <c r="C107" s="4">
        <f t="shared" si="5"/>
        <v>89325520</v>
      </c>
      <c r="D107" s="4">
        <f t="shared" si="4"/>
        <v>115428091</v>
      </c>
      <c r="E107" s="4">
        <f t="shared" si="4"/>
        <v>68307141</v>
      </c>
      <c r="F107" s="4">
        <f t="shared" si="4"/>
        <v>45684970</v>
      </c>
      <c r="G107" s="4">
        <f t="shared" si="4"/>
        <v>63629403</v>
      </c>
      <c r="H107" s="4">
        <f t="shared" si="4"/>
        <v>60782152</v>
      </c>
      <c r="I107" s="4">
        <f t="shared" si="4"/>
        <v>95951250</v>
      </c>
      <c r="J107" s="4">
        <f t="shared" si="4"/>
        <v>152396057</v>
      </c>
      <c r="K107" s="4">
        <f t="shared" si="4"/>
        <v>148156350</v>
      </c>
      <c r="L107" s="4">
        <f t="shared" si="4"/>
        <v>178749539</v>
      </c>
      <c r="M107" s="4">
        <f t="shared" si="4"/>
        <v>259848481</v>
      </c>
      <c r="N107" s="4">
        <f t="shared" si="4"/>
        <v>202471617</v>
      </c>
      <c r="O107" s="4">
        <f t="shared" si="4"/>
        <v>86298033</v>
      </c>
      <c r="P107" s="4">
        <f t="shared" si="4"/>
        <v>47715427</v>
      </c>
      <c r="Q107" s="4">
        <f t="shared" si="4"/>
        <v>33167184</v>
      </c>
      <c r="R107" s="4">
        <f t="shared" si="4"/>
        <v>35311396</v>
      </c>
      <c r="S107" s="4">
        <f t="shared" si="4"/>
        <v>44755900</v>
      </c>
      <c r="T107" s="4">
        <f t="shared" si="4"/>
        <v>52013276</v>
      </c>
      <c r="U107" s="4">
        <f t="shared" ref="D107:Z114" si="7">U19-(U41+U63-U85)</f>
        <v>93911025</v>
      </c>
      <c r="V107" s="4">
        <f t="shared" si="7"/>
        <v>82967600</v>
      </c>
      <c r="W107" s="4">
        <f t="shared" si="7"/>
        <v>43966027</v>
      </c>
      <c r="X107" s="4">
        <f t="shared" si="7"/>
        <v>50237008</v>
      </c>
      <c r="Y107" s="4">
        <f t="shared" si="7"/>
        <v>58538092</v>
      </c>
      <c r="Z107" s="4">
        <f t="shared" si="7"/>
        <v>85001384</v>
      </c>
    </row>
    <row r="108" spans="1:26" x14ac:dyDescent="0.2">
      <c r="A108" s="4">
        <v>250000</v>
      </c>
      <c r="B108" s="4">
        <f t="shared" si="6"/>
        <v>300000</v>
      </c>
      <c r="C108" s="4">
        <f t="shared" si="5"/>
        <v>66955722</v>
      </c>
      <c r="D108" s="4">
        <f t="shared" si="7"/>
        <v>67904435</v>
      </c>
      <c r="E108" s="4">
        <f t="shared" si="7"/>
        <v>45865252</v>
      </c>
      <c r="F108" s="4">
        <f t="shared" si="7"/>
        <v>22827560</v>
      </c>
      <c r="G108" s="4">
        <f t="shared" si="7"/>
        <v>45776131</v>
      </c>
      <c r="H108" s="4">
        <f t="shared" si="7"/>
        <v>40921549</v>
      </c>
      <c r="I108" s="4">
        <f t="shared" si="7"/>
        <v>51196591</v>
      </c>
      <c r="J108" s="4">
        <f t="shared" si="7"/>
        <v>102597066</v>
      </c>
      <c r="K108" s="4">
        <f t="shared" si="7"/>
        <v>107342395</v>
      </c>
      <c r="L108" s="4">
        <f t="shared" si="7"/>
        <v>128946952</v>
      </c>
      <c r="M108" s="4">
        <f t="shared" si="7"/>
        <v>178339824</v>
      </c>
      <c r="N108" s="4">
        <f t="shared" si="7"/>
        <v>154845578</v>
      </c>
      <c r="O108" s="4">
        <f t="shared" si="7"/>
        <v>70936032</v>
      </c>
      <c r="P108" s="4">
        <f t="shared" si="7"/>
        <v>37269526</v>
      </c>
      <c r="Q108" s="4">
        <f t="shared" si="7"/>
        <v>18847771</v>
      </c>
      <c r="R108" s="4">
        <f t="shared" si="7"/>
        <v>20734302</v>
      </c>
      <c r="S108" s="4">
        <f t="shared" si="7"/>
        <v>33172824</v>
      </c>
      <c r="T108" s="4">
        <f t="shared" si="7"/>
        <v>37075008</v>
      </c>
      <c r="U108" s="4">
        <f t="shared" si="7"/>
        <v>56517125</v>
      </c>
      <c r="V108" s="4">
        <f t="shared" si="7"/>
        <v>56021793</v>
      </c>
      <c r="W108" s="4">
        <f t="shared" si="7"/>
        <v>26257379</v>
      </c>
      <c r="X108" s="4">
        <f t="shared" si="7"/>
        <v>38372114</v>
      </c>
      <c r="Y108" s="4">
        <f t="shared" si="7"/>
        <v>43387566</v>
      </c>
      <c r="Z108" s="4">
        <f t="shared" si="7"/>
        <v>52225538</v>
      </c>
    </row>
    <row r="109" spans="1:26" x14ac:dyDescent="0.2">
      <c r="A109" s="4">
        <v>300000</v>
      </c>
      <c r="B109" s="4">
        <f t="shared" si="6"/>
        <v>400000</v>
      </c>
      <c r="C109" s="4">
        <f t="shared" si="5"/>
        <v>90420665</v>
      </c>
      <c r="D109" s="4">
        <f t="shared" si="7"/>
        <v>96614153</v>
      </c>
      <c r="E109" s="4">
        <f t="shared" si="7"/>
        <v>58252657</v>
      </c>
      <c r="F109" s="4">
        <f t="shared" si="7"/>
        <v>33411137</v>
      </c>
      <c r="G109" s="4">
        <f t="shared" si="7"/>
        <v>55514661</v>
      </c>
      <c r="H109" s="4">
        <f t="shared" si="7"/>
        <v>56939957</v>
      </c>
      <c r="I109" s="4">
        <f t="shared" si="7"/>
        <v>80466344</v>
      </c>
      <c r="J109" s="4">
        <f t="shared" si="7"/>
        <v>128608152</v>
      </c>
      <c r="K109" s="4">
        <f t="shared" si="7"/>
        <v>135455669</v>
      </c>
      <c r="L109" s="4">
        <f t="shared" si="7"/>
        <v>180290580</v>
      </c>
      <c r="M109" s="4">
        <f t="shared" si="7"/>
        <v>275680403</v>
      </c>
      <c r="N109" s="4">
        <f t="shared" si="7"/>
        <v>185892588</v>
      </c>
      <c r="O109" s="4">
        <f t="shared" si="7"/>
        <v>93626656</v>
      </c>
      <c r="P109" s="4">
        <f t="shared" si="7"/>
        <v>46596088</v>
      </c>
      <c r="Q109" s="4">
        <f t="shared" si="7"/>
        <v>30953351</v>
      </c>
      <c r="R109" s="4">
        <f t="shared" si="7"/>
        <v>23797524</v>
      </c>
      <c r="S109" s="4">
        <f t="shared" si="7"/>
        <v>26259425</v>
      </c>
      <c r="T109" s="4">
        <f t="shared" si="7"/>
        <v>44834642</v>
      </c>
      <c r="U109" s="4">
        <f t="shared" si="7"/>
        <v>74662803</v>
      </c>
      <c r="V109" s="4">
        <f t="shared" si="7"/>
        <v>70750340</v>
      </c>
      <c r="W109" s="4">
        <f t="shared" si="7"/>
        <v>37443799</v>
      </c>
      <c r="X109" s="4">
        <f t="shared" si="7"/>
        <v>39566390</v>
      </c>
      <c r="Y109" s="4">
        <f t="shared" si="7"/>
        <v>55638617</v>
      </c>
      <c r="Z109" s="4">
        <f t="shared" si="7"/>
        <v>72400752</v>
      </c>
    </row>
    <row r="110" spans="1:26" x14ac:dyDescent="0.2">
      <c r="A110" s="4">
        <v>400000</v>
      </c>
      <c r="B110" s="4">
        <f t="shared" si="6"/>
        <v>500000</v>
      </c>
      <c r="C110" s="4">
        <f t="shared" si="5"/>
        <v>54124763</v>
      </c>
      <c r="D110" s="4">
        <f t="shared" si="7"/>
        <v>62456795</v>
      </c>
      <c r="E110" s="4">
        <f t="shared" si="7"/>
        <v>31060895</v>
      </c>
      <c r="F110" s="4">
        <f t="shared" si="7"/>
        <v>27931413</v>
      </c>
      <c r="G110" s="4">
        <f t="shared" si="7"/>
        <v>36304891</v>
      </c>
      <c r="H110" s="4">
        <f t="shared" si="7"/>
        <v>33370083</v>
      </c>
      <c r="I110" s="4">
        <f t="shared" si="7"/>
        <v>44680910</v>
      </c>
      <c r="J110" s="4">
        <f t="shared" si="7"/>
        <v>87130985</v>
      </c>
      <c r="K110" s="4">
        <f t="shared" si="7"/>
        <v>84975135</v>
      </c>
      <c r="L110" s="4">
        <f t="shared" si="7"/>
        <v>119042235</v>
      </c>
      <c r="M110" s="4">
        <f t="shared" si="7"/>
        <v>168324191</v>
      </c>
      <c r="N110" s="4">
        <f t="shared" si="7"/>
        <v>140920987</v>
      </c>
      <c r="O110" s="4">
        <f t="shared" si="7"/>
        <v>46353390</v>
      </c>
      <c r="P110" s="4">
        <f t="shared" si="7"/>
        <v>32375198</v>
      </c>
      <c r="Q110" s="4">
        <f t="shared" si="7"/>
        <v>16423352</v>
      </c>
      <c r="R110" s="4">
        <f t="shared" si="7"/>
        <v>18587169</v>
      </c>
      <c r="S110" s="4">
        <f t="shared" si="7"/>
        <v>17328950</v>
      </c>
      <c r="T110" s="4">
        <f t="shared" si="7"/>
        <v>32645475</v>
      </c>
      <c r="U110" s="4">
        <f t="shared" si="7"/>
        <v>49149566</v>
      </c>
      <c r="V110" s="4">
        <f t="shared" si="7"/>
        <v>46088363</v>
      </c>
      <c r="W110" s="4">
        <f t="shared" si="7"/>
        <v>20895193</v>
      </c>
      <c r="X110" s="4">
        <f t="shared" si="7"/>
        <v>33078468</v>
      </c>
      <c r="Y110" s="4">
        <f t="shared" si="7"/>
        <v>35383133</v>
      </c>
      <c r="Z110" s="4">
        <f t="shared" si="7"/>
        <v>42808159</v>
      </c>
    </row>
    <row r="111" spans="1:26" x14ac:dyDescent="0.2">
      <c r="A111" s="4">
        <v>500000</v>
      </c>
      <c r="B111" s="4">
        <f t="shared" si="6"/>
        <v>750000</v>
      </c>
      <c r="C111" s="4">
        <f t="shared" si="5"/>
        <v>80377939</v>
      </c>
      <c r="D111" s="4">
        <f t="shared" si="7"/>
        <v>76782508</v>
      </c>
      <c r="E111" s="4">
        <f t="shared" si="7"/>
        <v>58890818</v>
      </c>
      <c r="F111" s="4">
        <f t="shared" si="7"/>
        <v>28418867</v>
      </c>
      <c r="G111" s="4">
        <f t="shared" si="7"/>
        <v>53307266</v>
      </c>
      <c r="H111" s="4">
        <f t="shared" si="7"/>
        <v>42005137</v>
      </c>
      <c r="I111" s="4">
        <f t="shared" si="7"/>
        <v>75256576</v>
      </c>
      <c r="J111" s="4">
        <f t="shared" si="7"/>
        <v>124511263</v>
      </c>
      <c r="K111" s="4">
        <f t="shared" si="7"/>
        <v>127866389</v>
      </c>
      <c r="L111" s="4">
        <f t="shared" si="7"/>
        <v>147088553</v>
      </c>
      <c r="M111" s="4">
        <f t="shared" si="7"/>
        <v>264897829</v>
      </c>
      <c r="N111" s="4">
        <f t="shared" si="7"/>
        <v>210335694</v>
      </c>
      <c r="O111" s="4">
        <f t="shared" si="7"/>
        <v>93096873</v>
      </c>
      <c r="P111" s="4">
        <f t="shared" si="7"/>
        <v>49568873</v>
      </c>
      <c r="Q111" s="4">
        <f t="shared" si="7"/>
        <v>32751709</v>
      </c>
      <c r="R111" s="4">
        <f t="shared" si="7"/>
        <v>28536569</v>
      </c>
      <c r="S111" s="4">
        <f t="shared" si="7"/>
        <v>34230217</v>
      </c>
      <c r="T111" s="4">
        <f t="shared" si="7"/>
        <v>48749585</v>
      </c>
      <c r="U111" s="4">
        <f t="shared" si="7"/>
        <v>75753068</v>
      </c>
      <c r="V111" s="4">
        <f t="shared" si="7"/>
        <v>64708730</v>
      </c>
      <c r="W111" s="4">
        <f t="shared" si="7"/>
        <v>34748708</v>
      </c>
      <c r="X111" s="4">
        <f t="shared" si="7"/>
        <v>44167992</v>
      </c>
      <c r="Y111" s="4">
        <f t="shared" si="7"/>
        <v>42104966</v>
      </c>
      <c r="Z111" s="4">
        <f t="shared" si="7"/>
        <v>55021504</v>
      </c>
    </row>
    <row r="112" spans="1:26" x14ac:dyDescent="0.2">
      <c r="A112" s="4">
        <v>750000</v>
      </c>
      <c r="B112" s="4">
        <f t="shared" si="6"/>
        <v>1000000</v>
      </c>
      <c r="C112" s="4">
        <f t="shared" si="5"/>
        <v>38697609</v>
      </c>
      <c r="D112" s="4">
        <f t="shared" si="7"/>
        <v>51507888</v>
      </c>
      <c r="E112" s="4">
        <f t="shared" si="7"/>
        <v>21072076</v>
      </c>
      <c r="F112" s="4">
        <f t="shared" si="7"/>
        <v>14361559</v>
      </c>
      <c r="G112" s="4">
        <f t="shared" si="7"/>
        <v>20400492</v>
      </c>
      <c r="H112" s="4">
        <f t="shared" si="7"/>
        <v>24019323</v>
      </c>
      <c r="I112" s="4">
        <f t="shared" si="7"/>
        <v>28998120</v>
      </c>
      <c r="J112" s="4">
        <f t="shared" si="7"/>
        <v>63489066</v>
      </c>
      <c r="K112" s="4">
        <f t="shared" si="7"/>
        <v>73404258</v>
      </c>
      <c r="L112" s="4">
        <f t="shared" si="7"/>
        <v>93149528</v>
      </c>
      <c r="M112" s="4">
        <f t="shared" si="7"/>
        <v>138849192</v>
      </c>
      <c r="N112" s="4">
        <f t="shared" si="7"/>
        <v>107030458</v>
      </c>
      <c r="O112" s="4">
        <f t="shared" si="7"/>
        <v>40220354</v>
      </c>
      <c r="P112" s="4">
        <f t="shared" si="7"/>
        <v>28101831</v>
      </c>
      <c r="Q112" s="4">
        <f t="shared" si="7"/>
        <v>16418522</v>
      </c>
      <c r="R112" s="4">
        <f t="shared" si="7"/>
        <v>15315911</v>
      </c>
      <c r="S112" s="4">
        <f t="shared" si="7"/>
        <v>25060683</v>
      </c>
      <c r="T112" s="4">
        <f t="shared" si="7"/>
        <v>24837637</v>
      </c>
      <c r="U112" s="4">
        <f t="shared" si="7"/>
        <v>46630325</v>
      </c>
      <c r="V112" s="4">
        <f t="shared" si="7"/>
        <v>49327383</v>
      </c>
      <c r="W112" s="4">
        <f t="shared" si="7"/>
        <v>19677333</v>
      </c>
      <c r="X112" s="4">
        <f t="shared" si="7"/>
        <v>21345700</v>
      </c>
      <c r="Y112" s="4">
        <f t="shared" si="7"/>
        <v>24339100</v>
      </c>
      <c r="Z112" s="4">
        <f t="shared" si="7"/>
        <v>35368484</v>
      </c>
    </row>
    <row r="113" spans="1:29" x14ac:dyDescent="0.2">
      <c r="A113" s="4">
        <v>1000000</v>
      </c>
      <c r="B113" s="4">
        <f>A114</f>
        <v>1500000</v>
      </c>
      <c r="C113" s="4">
        <f t="shared" si="5"/>
        <v>39243088</v>
      </c>
      <c r="D113" s="4">
        <f t="shared" si="7"/>
        <v>41668483</v>
      </c>
      <c r="E113" s="4">
        <f t="shared" si="7"/>
        <v>21988642</v>
      </c>
      <c r="F113" s="4">
        <f t="shared" si="7"/>
        <v>12844179</v>
      </c>
      <c r="G113" s="4">
        <f t="shared" si="7"/>
        <v>27040438</v>
      </c>
      <c r="H113" s="4">
        <f t="shared" si="7"/>
        <v>20099529</v>
      </c>
      <c r="I113" s="4">
        <f t="shared" si="7"/>
        <v>27509601</v>
      </c>
      <c r="J113" s="4">
        <f t="shared" si="7"/>
        <v>57811724</v>
      </c>
      <c r="K113" s="4">
        <f t="shared" si="7"/>
        <v>67923287</v>
      </c>
      <c r="L113" s="4">
        <f t="shared" si="7"/>
        <v>98074263</v>
      </c>
      <c r="M113" s="4">
        <f t="shared" si="7"/>
        <v>148139980</v>
      </c>
      <c r="N113" s="4">
        <f t="shared" si="7"/>
        <v>102977473</v>
      </c>
      <c r="O113" s="4">
        <f t="shared" si="7"/>
        <v>70545167</v>
      </c>
      <c r="P113" s="4">
        <f t="shared" si="7"/>
        <v>34953107</v>
      </c>
      <c r="Q113" s="4">
        <f t="shared" si="7"/>
        <v>14116088</v>
      </c>
      <c r="R113" s="4">
        <f t="shared" si="7"/>
        <v>22873638</v>
      </c>
      <c r="S113" s="4">
        <f t="shared" si="7"/>
        <v>24304925</v>
      </c>
      <c r="T113" s="4">
        <f t="shared" si="7"/>
        <v>27479401</v>
      </c>
      <c r="U113" s="4">
        <f t="shared" si="7"/>
        <v>38202708</v>
      </c>
      <c r="V113" s="4">
        <f t="shared" si="7"/>
        <v>35244176</v>
      </c>
      <c r="W113" s="4">
        <f t="shared" si="7"/>
        <v>16393775</v>
      </c>
      <c r="X113" s="4">
        <f t="shared" si="7"/>
        <v>28386233</v>
      </c>
      <c r="Y113" s="4">
        <f t="shared" si="7"/>
        <v>25678633</v>
      </c>
      <c r="Z113" s="4">
        <f t="shared" si="7"/>
        <v>31024800</v>
      </c>
    </row>
    <row r="114" spans="1:29" x14ac:dyDescent="0.2">
      <c r="A114" s="4">
        <v>1500000</v>
      </c>
      <c r="B114" s="4">
        <v>99999999</v>
      </c>
      <c r="C114" s="4">
        <f t="shared" si="5"/>
        <v>98243804</v>
      </c>
      <c r="D114" s="4">
        <f t="shared" si="7"/>
        <v>110981762</v>
      </c>
      <c r="E114" s="4">
        <f t="shared" si="7"/>
        <v>55089497</v>
      </c>
      <c r="F114" s="4">
        <f t="shared" si="7"/>
        <v>36567150</v>
      </c>
      <c r="G114" s="4">
        <f t="shared" si="7"/>
        <v>59553585</v>
      </c>
      <c r="H114" s="4">
        <f t="shared" si="7"/>
        <v>59480852</v>
      </c>
      <c r="I114" s="4">
        <f t="shared" si="7"/>
        <v>77804224</v>
      </c>
      <c r="J114" s="4">
        <f t="shared" si="7"/>
        <v>128106293</v>
      </c>
      <c r="K114" s="4">
        <f t="shared" si="7"/>
        <v>177799845</v>
      </c>
      <c r="L114" s="4">
        <f t="shared" si="7"/>
        <v>205112773</v>
      </c>
      <c r="M114" s="4">
        <f t="shared" si="7"/>
        <v>380434055</v>
      </c>
      <c r="N114" s="4">
        <f t="shared" si="7"/>
        <v>348773857</v>
      </c>
      <c r="O114" s="4">
        <f t="shared" si="7"/>
        <v>152546171</v>
      </c>
      <c r="P114" s="4">
        <f t="shared" si="7"/>
        <v>91762762</v>
      </c>
      <c r="Q114" s="4">
        <f t="shared" si="7"/>
        <v>21119468</v>
      </c>
      <c r="R114" s="4">
        <f t="shared" si="7"/>
        <v>26698651</v>
      </c>
      <c r="S114" s="4">
        <f t="shared" si="7"/>
        <v>33397767</v>
      </c>
      <c r="T114" s="4">
        <f t="shared" si="7"/>
        <v>46074000</v>
      </c>
      <c r="U114" s="4">
        <f t="shared" si="7"/>
        <v>69300033</v>
      </c>
      <c r="V114" s="4">
        <f t="shared" si="7"/>
        <v>50062033</v>
      </c>
      <c r="W114" s="4">
        <f t="shared" si="7"/>
        <v>23039033</v>
      </c>
      <c r="X114" s="4">
        <f t="shared" si="7"/>
        <v>40899200</v>
      </c>
      <c r="Y114" s="4">
        <f t="shared" si="7"/>
        <v>57352133</v>
      </c>
      <c r="Z114" s="4">
        <f t="shared" si="7"/>
        <v>43081408</v>
      </c>
    </row>
    <row r="116" spans="1:29" x14ac:dyDescent="0.2">
      <c r="C116" s="13" t="s">
        <v>66</v>
      </c>
    </row>
    <row r="117" spans="1:29" x14ac:dyDescent="0.2">
      <c r="C117" s="13"/>
      <c r="D117" s="13">
        <v>1921</v>
      </c>
      <c r="E117" s="13">
        <v>1921</v>
      </c>
      <c r="F117" s="13">
        <v>1921</v>
      </c>
      <c r="G117" s="13">
        <v>1923</v>
      </c>
      <c r="H117" s="13">
        <v>1923</v>
      </c>
      <c r="I117" s="13"/>
      <c r="J117" s="13"/>
      <c r="K117" s="13"/>
      <c r="L117" s="13"/>
      <c r="M117" s="13"/>
      <c r="N117" s="13"/>
      <c r="O117" s="13"/>
      <c r="P117" s="13"/>
      <c r="R117" s="13">
        <v>1933</v>
      </c>
      <c r="S117" s="13">
        <v>1937</v>
      </c>
      <c r="T117" s="13">
        <v>1937</v>
      </c>
      <c r="U117" s="13">
        <v>1937</v>
      </c>
      <c r="V117" s="13">
        <v>1937</v>
      </c>
      <c r="W117" s="13">
        <v>1939</v>
      </c>
      <c r="X117" s="13">
        <v>1939</v>
      </c>
      <c r="Y117" s="13">
        <v>1940</v>
      </c>
      <c r="Z117" s="13">
        <v>1940</v>
      </c>
      <c r="AC117" s="13"/>
    </row>
    <row r="118" spans="1:29" x14ac:dyDescent="0.2">
      <c r="D118" s="13" t="s">
        <v>67</v>
      </c>
      <c r="E118" s="13" t="s">
        <v>68</v>
      </c>
      <c r="F118" s="13" t="s">
        <v>69</v>
      </c>
      <c r="G118" s="24" t="s">
        <v>303</v>
      </c>
      <c r="H118" s="13" t="s">
        <v>70</v>
      </c>
      <c r="I118" s="13"/>
      <c r="J118" s="13"/>
      <c r="K118" s="13"/>
      <c r="L118" s="13"/>
      <c r="M118" s="13"/>
      <c r="N118" s="13"/>
      <c r="O118" s="13"/>
      <c r="P118" s="13"/>
      <c r="R118" s="13" t="s">
        <v>71</v>
      </c>
      <c r="S118" s="13" t="s">
        <v>134</v>
      </c>
      <c r="T118" s="13" t="s">
        <v>72</v>
      </c>
      <c r="U118" s="4" t="str">
        <f>Capital_Gains_Calculations!BJ3</f>
        <v>Net Capital Loss-Amount</v>
      </c>
      <c r="V118" s="13" t="s">
        <v>73</v>
      </c>
      <c r="W118" s="13" t="s">
        <v>300</v>
      </c>
      <c r="X118" s="13" t="s">
        <v>301</v>
      </c>
      <c r="Y118" s="13" t="s">
        <v>300</v>
      </c>
      <c r="Z118" s="13" t="s">
        <v>302</v>
      </c>
      <c r="AC118" s="13"/>
    </row>
    <row r="119" spans="1:29" x14ac:dyDescent="0.2">
      <c r="A119" s="4">
        <v>20000</v>
      </c>
      <c r="B119" s="4">
        <v>25000</v>
      </c>
      <c r="C119" s="4"/>
      <c r="D119" s="4">
        <f>Capital_Gains_Calculations!$F4</f>
        <v>16519444</v>
      </c>
      <c r="E119" s="23">
        <f>IF(Capital_Gains_Calculations!$H4+Capital_Gains_Calculations!$G4=0,0,Capital_Gains_Calculations!$H4/(Capital_Gains_Calculations!$H4+Capital_Gains_Calculations!$G4))</f>
        <v>0</v>
      </c>
      <c r="F119" s="4">
        <f>E119*D119</f>
        <v>0</v>
      </c>
      <c r="G119" s="23">
        <f>IF(I8=0,0,8*'Table 2'!AC3/I8)</f>
        <v>0</v>
      </c>
      <c r="H119" s="4">
        <f t="shared" ref="H119:H137" si="8">-G119*H8</f>
        <v>0</v>
      </c>
      <c r="I119" s="4"/>
      <c r="J119" s="4"/>
      <c r="K119" s="4"/>
      <c r="L119" s="4"/>
      <c r="M119" s="4"/>
      <c r="N119" s="4"/>
      <c r="O119" s="4"/>
      <c r="P119" s="4"/>
      <c r="R119" s="4">
        <f>'Exemptions&amp;Dep_Credits'!$R3</f>
        <v>24483413</v>
      </c>
      <c r="S119" s="23">
        <f>IF(Capital_Gains_Calculations!$BM4+Capital_Gains_Calculations!$BL4=0,0,Capital_Gains_Calculations!$BL4/Capital_Gains_Calculations!$BM4)</f>
        <v>0.75610007206836194</v>
      </c>
      <c r="T119" s="4">
        <f>Capital_Gains_Calculations!BI4/(0.5 + S119)</f>
        <v>17782022.703987543</v>
      </c>
      <c r="U119" s="4">
        <f>Capital_Gains_Calculations!BJ4</f>
        <v>9687000</v>
      </c>
      <c r="V119" s="4">
        <f>0.5*T119-U119</f>
        <v>-795988.64800622873</v>
      </c>
      <c r="W119" s="4">
        <f>'Table 2'!X3</f>
        <v>43112378</v>
      </c>
      <c r="X119" s="4">
        <f>-0.2*W119</f>
        <v>-8622475.5999999996</v>
      </c>
      <c r="Y119" s="4">
        <f>'Table 2'!Y3</f>
        <v>40441482</v>
      </c>
      <c r="Z119" s="4">
        <f>-0.1675*Y119</f>
        <v>-6773948.2350000003</v>
      </c>
      <c r="AC119" s="4"/>
    </row>
    <row r="120" spans="1:29" x14ac:dyDescent="0.2">
      <c r="A120" s="4">
        <v>25000</v>
      </c>
      <c r="B120" s="4">
        <v>30000</v>
      </c>
      <c r="C120" s="4"/>
      <c r="D120" s="4">
        <f>Capital_Gains_Calculations!$F5</f>
        <v>12414352</v>
      </c>
      <c r="E120" s="23">
        <f>IF(Capital_Gains_Calculations!$H5+Capital_Gains_Calculations!$G5=0,0,Capital_Gains_Calculations!$H5/(Capital_Gains_Calculations!$H5+Capital_Gains_Calculations!$G5))</f>
        <v>0</v>
      </c>
      <c r="F120" s="4">
        <f t="shared" ref="F120:F137" si="9">E120*D120</f>
        <v>0</v>
      </c>
      <c r="G120" s="23">
        <f>IF(I9=0,0,8*'Table 2'!AC4/I9)</f>
        <v>5.6219877723176033E-3</v>
      </c>
      <c r="H120" s="4">
        <f t="shared" si="8"/>
        <v>-2291606.8999984693</v>
      </c>
      <c r="I120" s="4"/>
      <c r="J120" s="4"/>
      <c r="K120" s="4"/>
      <c r="L120" s="4"/>
      <c r="M120" s="4"/>
      <c r="N120" s="4"/>
      <c r="O120" s="4"/>
      <c r="P120" s="4"/>
      <c r="R120" s="4">
        <f>'Exemptions&amp;Dep_Credits'!$R4</f>
        <v>15740188</v>
      </c>
      <c r="S120" s="23">
        <f>IF(Capital_Gains_Calculations!$BM5+Capital_Gains_Calculations!$BL5=0,0,Capital_Gains_Calculations!$BL5/Capital_Gains_Calculations!$BM5)</f>
        <v>0.59351075464819536</v>
      </c>
      <c r="T120" s="4">
        <f>Capital_Gains_Calculations!BI5/(0.5 + S120)</f>
        <v>15146627.437906319</v>
      </c>
      <c r="U120" s="4">
        <f>Capital_Gains_Calculations!BJ5</f>
        <v>6489000</v>
      </c>
      <c r="V120" s="4">
        <f t="shared" ref="V120:V137" si="10">0.5*T120-U120</f>
        <v>1084313.7189531596</v>
      </c>
      <c r="W120" s="4">
        <f>'Table 2'!X4</f>
        <v>24215784</v>
      </c>
      <c r="X120" s="4">
        <f t="shared" ref="X120:X137" si="11">-0.2*W120</f>
        <v>-4843156.8</v>
      </c>
      <c r="Y120" s="4">
        <f>'Table 2'!Y4</f>
        <v>23054619</v>
      </c>
      <c r="Z120" s="4">
        <f t="shared" ref="Z120:Z137" si="12">-0.1675*Y120</f>
        <v>-3861648.6825000001</v>
      </c>
      <c r="AC120" s="4"/>
    </row>
    <row r="121" spans="1:29" x14ac:dyDescent="0.2">
      <c r="A121" s="4">
        <v>30000</v>
      </c>
      <c r="B121" s="4">
        <v>40000</v>
      </c>
      <c r="C121" s="4"/>
      <c r="D121" s="4">
        <f>Capital_Gains_Calculations!$F6</f>
        <v>16082322</v>
      </c>
      <c r="E121" s="23">
        <f>IF(Capital_Gains_Calculations!$H6+Capital_Gains_Calculations!$G6=0,0,Capital_Gains_Calculations!$H6/(Capital_Gains_Calculations!$H6+Capital_Gains_Calculations!$G6))</f>
        <v>0.14362371168745128</v>
      </c>
      <c r="F121" s="4">
        <f t="shared" si="9"/>
        <v>2309802.7781927548</v>
      </c>
      <c r="G121" s="23">
        <f>IF(I10=0,0,8*'Table 2'!AC5/I10)</f>
        <v>1.0209986420026733E-2</v>
      </c>
      <c r="H121" s="4">
        <f t="shared" si="8"/>
        <v>-5775094.9366326965</v>
      </c>
      <c r="I121" s="4"/>
      <c r="J121" s="4"/>
      <c r="K121" s="4"/>
      <c r="L121" s="4"/>
      <c r="M121" s="4"/>
      <c r="N121" s="4"/>
      <c r="O121" s="4"/>
      <c r="P121" s="4"/>
      <c r="R121" s="4">
        <f>'Exemptions&amp;Dep_Credits'!$R5</f>
        <v>17677778</v>
      </c>
      <c r="S121" s="23">
        <f>IF(Capital_Gains_Calculations!$BM6+Capital_Gains_Calculations!$BL6=0,0,Capital_Gains_Calculations!$BL6/Capital_Gains_Calculations!$BM6)</f>
        <v>0.61733615221987315</v>
      </c>
      <c r="T121" s="4">
        <f>Capital_Gains_Calculations!BI6/(0.5 + S121)</f>
        <v>21646126.773888364</v>
      </c>
      <c r="U121" s="4">
        <f>Capital_Gains_Calculations!BJ6</f>
        <v>8224000</v>
      </c>
      <c r="V121" s="4">
        <f t="shared" si="10"/>
        <v>2599063.3869441822</v>
      </c>
      <c r="W121" s="4">
        <f>'Table 2'!X5</f>
        <v>26023557</v>
      </c>
      <c r="X121" s="4">
        <f t="shared" si="11"/>
        <v>-5204711.4000000004</v>
      </c>
      <c r="Y121" s="4">
        <f>'Table 2'!Y5</f>
        <v>24369371</v>
      </c>
      <c r="Z121" s="4">
        <f t="shared" si="12"/>
        <v>-4081869.6425000001</v>
      </c>
      <c r="AC121" s="4"/>
    </row>
    <row r="122" spans="1:29" x14ac:dyDescent="0.2">
      <c r="A122" s="4">
        <v>40000</v>
      </c>
      <c r="B122" s="4">
        <v>50000</v>
      </c>
      <c r="C122" s="4"/>
      <c r="D122" s="4">
        <f>Capital_Gains_Calculations!$F7</f>
        <v>10727667</v>
      </c>
      <c r="E122" s="23">
        <f>IF(Capital_Gains_Calculations!$H7+Capital_Gains_Calculations!$G7=0,0,Capital_Gains_Calculations!$H7/(Capital_Gains_Calculations!$H7+Capital_Gains_Calculations!$G7))</f>
        <v>0.30670326679338422</v>
      </c>
      <c r="F122" s="4">
        <f t="shared" si="9"/>
        <v>3290210.5139715839</v>
      </c>
      <c r="G122" s="23">
        <f>IF(I11=0,0,8*'Table 2'!AC6/I11)</f>
        <v>1.4546824736556071E-2</v>
      </c>
      <c r="H122" s="4">
        <f t="shared" si="8"/>
        <v>-5490457.7377248332</v>
      </c>
      <c r="I122" s="4"/>
      <c r="J122" s="4"/>
      <c r="K122" s="4"/>
      <c r="L122" s="4"/>
      <c r="M122" s="4"/>
      <c r="N122" s="4"/>
      <c r="O122" s="4"/>
      <c r="P122" s="4"/>
      <c r="R122" s="4">
        <f>'Exemptions&amp;Dep_Credits'!$R6</f>
        <v>9373211</v>
      </c>
      <c r="S122" s="23">
        <f>IF(Capital_Gains_Calculations!$BM7+Capital_Gains_Calculations!$BL7=0,0,Capital_Gains_Calculations!$BL7/Capital_Gains_Calculations!$BM7)</f>
        <v>0.49694835680751176</v>
      </c>
      <c r="T122" s="4">
        <f>Capital_Gains_Calculations!BI7/(0.5 + S122)</f>
        <v>13675733.458912173</v>
      </c>
      <c r="U122" s="4">
        <f>Capital_Gains_Calculations!BJ7</f>
        <v>4770000</v>
      </c>
      <c r="V122" s="4">
        <f t="shared" si="10"/>
        <v>2067866.7294560866</v>
      </c>
      <c r="W122" s="4">
        <f>'Table 2'!X6</f>
        <v>12914935</v>
      </c>
      <c r="X122" s="4">
        <f t="shared" si="11"/>
        <v>-2582987</v>
      </c>
      <c r="Y122" s="4">
        <f>'Table 2'!Y6</f>
        <v>12232606</v>
      </c>
      <c r="Z122" s="4">
        <f t="shared" si="12"/>
        <v>-2048961.5050000001</v>
      </c>
      <c r="AC122" s="4"/>
    </row>
    <row r="123" spans="1:29" x14ac:dyDescent="0.2">
      <c r="A123" s="4">
        <v>50000</v>
      </c>
      <c r="B123" s="4">
        <v>60000</v>
      </c>
      <c r="C123" s="4"/>
      <c r="D123" s="4">
        <f>Capital_Gains_Calculations!$F8</f>
        <v>6396702</v>
      </c>
      <c r="E123" s="23">
        <f>IF(Capital_Gains_Calculations!$H8+Capital_Gains_Calculations!$G8=0,0,Capital_Gains_Calculations!$H8/(Capital_Gains_Calculations!$H8+Capital_Gains_Calculations!$G8))</f>
        <v>0.47723292891966612</v>
      </c>
      <c r="F123" s="4">
        <f t="shared" si="9"/>
        <v>3052716.8308862862</v>
      </c>
      <c r="G123" s="23">
        <f>IF(I12=0,0,8*'Table 2'!AC7/I12)</f>
        <v>1.662564120756645E-2</v>
      </c>
      <c r="H123" s="4">
        <f t="shared" si="8"/>
        <v>-4487838.4193336358</v>
      </c>
      <c r="I123" s="4"/>
      <c r="J123" s="4"/>
      <c r="K123" s="4"/>
      <c r="L123" s="4"/>
      <c r="M123" s="4"/>
      <c r="N123" s="4"/>
      <c r="O123" s="4"/>
      <c r="P123" s="4"/>
      <c r="R123" s="4">
        <f>'Exemptions&amp;Dep_Credits'!$R7</f>
        <v>5467229</v>
      </c>
      <c r="S123" s="23">
        <f>IF(Capital_Gains_Calculations!$BM8+Capital_Gains_Calculations!$BL8=0,0,Capital_Gains_Calculations!$BL8/Capital_Gains_Calculations!$BM8)</f>
        <v>0.38484533402651416</v>
      </c>
      <c r="T123" s="4">
        <f>Capital_Gains_Calculations!BI8/(0.5 + S123)</f>
        <v>15694268.21386604</v>
      </c>
      <c r="U123" s="4">
        <f>Capital_Gains_Calculations!BJ8</f>
        <v>3009000</v>
      </c>
      <c r="V123" s="4">
        <f t="shared" si="10"/>
        <v>4838134.1069330201</v>
      </c>
      <c r="W123" s="4">
        <f>'Table 2'!X7</f>
        <v>7300263</v>
      </c>
      <c r="X123" s="4">
        <f t="shared" si="11"/>
        <v>-1460052.6</v>
      </c>
      <c r="Y123" s="4">
        <f>'Table 2'!Y7</f>
        <v>6861052</v>
      </c>
      <c r="Z123" s="4">
        <f t="shared" si="12"/>
        <v>-1149226.21</v>
      </c>
      <c r="AC123" s="4"/>
    </row>
    <row r="124" spans="1:29" x14ac:dyDescent="0.2">
      <c r="A124" s="4">
        <v>60000</v>
      </c>
      <c r="B124" s="4">
        <v>70000</v>
      </c>
      <c r="C124" s="4"/>
      <c r="D124" s="4">
        <f>Capital_Gains_Calculations!$F9</f>
        <v>4580516</v>
      </c>
      <c r="E124" s="23">
        <f>IF(Capital_Gains_Calculations!$H9+Capital_Gains_Calculations!$G9=0,0,Capital_Gains_Calculations!$H9/(Capital_Gains_Calculations!$H9+Capital_Gains_Calculations!$G9))</f>
        <v>0.52126590179572529</v>
      </c>
      <c r="F124" s="4">
        <f t="shared" si="9"/>
        <v>2387666.8034297484</v>
      </c>
      <c r="G124" s="23">
        <f>IF(I13=0,0,8*'Table 2'!AC8/I13)</f>
        <v>2.2229163148068862E-2</v>
      </c>
      <c r="H124" s="4">
        <f t="shared" si="8"/>
        <v>-4441204.2955547133</v>
      </c>
      <c r="I124" s="4"/>
      <c r="J124" s="4"/>
      <c r="K124" s="4"/>
      <c r="L124" s="4"/>
      <c r="M124" s="4"/>
      <c r="N124" s="4"/>
      <c r="O124" s="4"/>
      <c r="P124" s="4"/>
      <c r="R124" s="4">
        <f>'Exemptions&amp;Dep_Credits'!$R8</f>
        <v>3380439</v>
      </c>
      <c r="S124" s="23">
        <f>IF(Capital_Gains_Calculations!$BM9+Capital_Gains_Calculations!$BL9=0,0,Capital_Gains_Calculations!$BL9/Capital_Gains_Calculations!$BM9)</f>
        <v>0.32511716715847944</v>
      </c>
      <c r="T124" s="4">
        <f>Capital_Gains_Calculations!BI9/(0.5 + S124)</f>
        <v>10648184.706006102</v>
      </c>
      <c r="U124" s="4">
        <f>Capital_Gains_Calculations!BJ9</f>
        <v>2051000</v>
      </c>
      <c r="V124" s="4">
        <f t="shared" si="10"/>
        <v>3273092.3530030511</v>
      </c>
      <c r="W124" s="4">
        <f>'Table 2'!X8</f>
        <v>4550969</v>
      </c>
      <c r="X124" s="4">
        <f t="shared" si="11"/>
        <v>-910193.8</v>
      </c>
      <c r="Y124" s="4">
        <f>'Table 2'!Y8</f>
        <v>4153872</v>
      </c>
      <c r="Z124" s="4">
        <f t="shared" si="12"/>
        <v>-695773.56</v>
      </c>
      <c r="AC124" s="4"/>
    </row>
    <row r="125" spans="1:29" x14ac:dyDescent="0.2">
      <c r="A125" s="4">
        <v>70000</v>
      </c>
      <c r="B125" s="4">
        <v>80000</v>
      </c>
      <c r="C125" s="4"/>
      <c r="D125" s="4">
        <f>Capital_Gains_Calculations!$F10</f>
        <v>2974520</v>
      </c>
      <c r="E125" s="23">
        <f>IF(Capital_Gains_Calculations!$H10+Capital_Gains_Calculations!$G10=0,0,Capital_Gains_Calculations!$H10/(Capital_Gains_Calculations!$H10+Capital_Gains_Calculations!$G10))</f>
        <v>0.55510880518658778</v>
      </c>
      <c r="F125" s="4">
        <f t="shared" si="9"/>
        <v>1651182.243203609</v>
      </c>
      <c r="G125" s="23">
        <f>IF(I14=0,0,8*'Table 2'!AC9/I14)</f>
        <v>2.325974461676426E-2</v>
      </c>
      <c r="H125" s="4">
        <f t="shared" si="8"/>
        <v>-3441921.3943393966</v>
      </c>
      <c r="I125" s="4"/>
      <c r="J125" s="4"/>
      <c r="K125" s="4"/>
      <c r="L125" s="4"/>
      <c r="M125" s="4"/>
      <c r="N125" s="4"/>
      <c r="O125" s="4"/>
      <c r="P125" s="4"/>
      <c r="R125" s="4">
        <f>'Exemptions&amp;Dep_Credits'!$R9</f>
        <v>2030865</v>
      </c>
      <c r="S125" s="23">
        <f>IF(Capital_Gains_Calculations!$BM10+Capital_Gains_Calculations!$BL10=0,0,Capital_Gains_Calculations!$BL10/Capital_Gains_Calculations!$BM10)</f>
        <v>0.28554360812425328</v>
      </c>
      <c r="T125" s="4">
        <f>Capital_Gains_Calculations!BI10/(0.5 + S125)</f>
        <v>8513849.4296577945</v>
      </c>
      <c r="U125" s="4">
        <f>Capital_Gains_Calculations!BJ10</f>
        <v>1393000</v>
      </c>
      <c r="V125" s="4">
        <f t="shared" si="10"/>
        <v>2863924.7148288973</v>
      </c>
      <c r="W125" s="4">
        <f>'Table 2'!X9</f>
        <v>2961113</v>
      </c>
      <c r="X125" s="4">
        <f t="shared" si="11"/>
        <v>-592222.6</v>
      </c>
      <c r="Y125" s="4">
        <f>'Table 2'!Y9</f>
        <v>2659667</v>
      </c>
      <c r="Z125" s="4">
        <f t="shared" si="12"/>
        <v>-445494.22250000003</v>
      </c>
      <c r="AC125" s="4"/>
    </row>
    <row r="126" spans="1:29" x14ac:dyDescent="0.2">
      <c r="A126" s="4">
        <v>80000</v>
      </c>
      <c r="B126" s="4">
        <v>90000</v>
      </c>
      <c r="C126" s="4"/>
      <c r="D126" s="4">
        <f>Capital_Gains_Calculations!$F11</f>
        <v>2175833</v>
      </c>
      <c r="E126" s="23">
        <f>IF(Capital_Gains_Calculations!$H11+Capital_Gains_Calculations!$G11=0,0,Capital_Gains_Calculations!$H11/(Capital_Gains_Calculations!$H11+Capital_Gains_Calculations!$G11))</f>
        <v>0.61289563103386291</v>
      </c>
      <c r="F126" s="4">
        <f t="shared" si="9"/>
        <v>1333558.5395593031</v>
      </c>
      <c r="G126" s="23">
        <f>IF(I15=0,0,8*'Table 2'!AC10/I15)</f>
        <v>2.7142729573860592E-2</v>
      </c>
      <c r="H126" s="4">
        <f t="shared" si="8"/>
        <v>-3294088.6180058843</v>
      </c>
      <c r="I126" s="4"/>
      <c r="J126" s="4"/>
      <c r="K126" s="4"/>
      <c r="L126" s="4"/>
      <c r="M126" s="4"/>
      <c r="N126" s="4"/>
      <c r="O126" s="4"/>
      <c r="P126" s="4"/>
      <c r="R126" s="4">
        <f>'Exemptions&amp;Dep_Credits'!$R10</f>
        <v>1361314</v>
      </c>
      <c r="S126" s="23">
        <f>IF(Capital_Gains_Calculations!$BM11+Capital_Gains_Calculations!$BL11=0,0,Capital_Gains_Calculations!$BL11/Capital_Gains_Calculations!$BM11)</f>
        <v>0.25401521555367707</v>
      </c>
      <c r="T126" s="4">
        <f>Capital_Gains_Calculations!BI11/(0.5 + S126)</f>
        <v>6983943.9461883418</v>
      </c>
      <c r="U126" s="4">
        <f>Capital_Gains_Calculations!BJ11</f>
        <v>961000</v>
      </c>
      <c r="V126" s="4">
        <f t="shared" si="10"/>
        <v>2530971.9730941709</v>
      </c>
      <c r="W126" s="4">
        <f>'Table 2'!X10</f>
        <v>1907981</v>
      </c>
      <c r="X126" s="4">
        <f t="shared" si="11"/>
        <v>-381596.2</v>
      </c>
      <c r="Y126" s="4">
        <f>'Table 2'!Y10</f>
        <v>1898000</v>
      </c>
      <c r="Z126" s="4">
        <f t="shared" si="12"/>
        <v>-317915</v>
      </c>
      <c r="AC126" s="4"/>
    </row>
    <row r="127" spans="1:29" x14ac:dyDescent="0.2">
      <c r="A127" s="4">
        <v>90000</v>
      </c>
      <c r="B127" s="4">
        <v>100000</v>
      </c>
      <c r="C127" s="4"/>
      <c r="D127" s="4">
        <f>Capital_Gains_Calculations!$F12</f>
        <v>1561159</v>
      </c>
      <c r="E127" s="23">
        <f>IF(Capital_Gains_Calculations!$H12+Capital_Gains_Calculations!$G12=0,0,Capital_Gains_Calculations!$H12/(Capital_Gains_Calculations!$H12+Capital_Gains_Calculations!$G12))</f>
        <v>0.65591711251440254</v>
      </c>
      <c r="F127" s="4">
        <f t="shared" si="9"/>
        <v>1023990.9034558722</v>
      </c>
      <c r="G127" s="23">
        <f>IF(I16=0,0,8*'Table 2'!AC11/I16)</f>
        <v>3.2388037417069596E-2</v>
      </c>
      <c r="H127" s="4">
        <f t="shared" si="8"/>
        <v>-3071433.7325366773</v>
      </c>
      <c r="I127" s="4"/>
      <c r="J127" s="4"/>
      <c r="K127" s="4"/>
      <c r="L127" s="4"/>
      <c r="M127" s="4"/>
      <c r="N127" s="4"/>
      <c r="O127" s="4"/>
      <c r="P127" s="4"/>
      <c r="R127" s="4">
        <f>'Exemptions&amp;Dep_Credits'!$R11</f>
        <v>1038422</v>
      </c>
      <c r="S127" s="23">
        <f>IF(Capital_Gains_Calculations!$BM12+Capital_Gains_Calculations!$BL12=0,0,Capital_Gains_Calculations!$BL12/Capital_Gains_Calculations!$BM12)</f>
        <v>0.26767676767676768</v>
      </c>
      <c r="T127" s="4">
        <f>Capital_Gains_Calculations!BI12/(0.5 + S127)</f>
        <v>4996894.7368421052</v>
      </c>
      <c r="U127" s="4">
        <f>Capital_Gains_Calculations!BJ12</f>
        <v>731000</v>
      </c>
      <c r="V127" s="4">
        <f t="shared" si="10"/>
        <v>1767447.3684210526</v>
      </c>
      <c r="W127" s="4">
        <f>'Table 2'!X11</f>
        <v>1365470</v>
      </c>
      <c r="X127" s="4">
        <f t="shared" si="11"/>
        <v>-273094</v>
      </c>
      <c r="Y127" s="4">
        <f>'Table 2'!Y11</f>
        <v>1272685</v>
      </c>
      <c r="Z127" s="4">
        <f t="shared" si="12"/>
        <v>-213174.73750000002</v>
      </c>
      <c r="AC127" s="4"/>
    </row>
    <row r="128" spans="1:29" x14ac:dyDescent="0.2">
      <c r="A128" s="4">
        <v>100000</v>
      </c>
      <c r="B128" s="4">
        <v>150000</v>
      </c>
      <c r="C128" s="4"/>
      <c r="D128" s="4">
        <f>Capital_Gains_Calculations!$F13</f>
        <v>3627370</v>
      </c>
      <c r="E128" s="23">
        <f>IF(Capital_Gains_Calculations!$H13+Capital_Gains_Calculations!$G13=0,0,Capital_Gains_Calculations!$H13/(Capital_Gains_Calculations!$H13+Capital_Gains_Calculations!$G13))</f>
        <v>0.67481449856731546</v>
      </c>
      <c r="F128" s="4">
        <f t="shared" si="9"/>
        <v>2447801.867668123</v>
      </c>
      <c r="G128" s="23">
        <f>IF(I17=0,0,8*'Table 2'!AC12/I17)</f>
        <v>2.855477876772879E-2</v>
      </c>
      <c r="H128" s="4">
        <f t="shared" si="8"/>
        <v>-8014076.0720035685</v>
      </c>
      <c r="I128" s="4"/>
      <c r="J128" s="4"/>
      <c r="K128" s="4"/>
      <c r="L128" s="4"/>
      <c r="M128" s="4"/>
      <c r="N128" s="4"/>
      <c r="O128" s="4"/>
      <c r="P128" s="4"/>
      <c r="R128" s="4">
        <f>'Exemptions&amp;Dep_Credits'!$R12</f>
        <v>2273220</v>
      </c>
      <c r="S128" s="23">
        <f>IF(Capital_Gains_Calculations!$BM13+Capital_Gains_Calculations!$BL13=0,0,Capital_Gains_Calculations!$BL13/Capital_Gains_Calculations!$BM13)</f>
        <v>0.17632946821271492</v>
      </c>
      <c r="T128" s="4">
        <f>Capital_Gains_Calculations!BI13/(0.5 + S128)</f>
        <v>21230776.825302985</v>
      </c>
      <c r="U128" s="4">
        <f>Capital_Gains_Calculations!BJ13</f>
        <v>1726000</v>
      </c>
      <c r="V128" s="4">
        <f t="shared" si="10"/>
        <v>8889388.4126514923</v>
      </c>
      <c r="W128" s="4">
        <f>'Table 2'!X12</f>
        <v>3054469</v>
      </c>
      <c r="X128" s="4">
        <f t="shared" si="11"/>
        <v>-610893.80000000005</v>
      </c>
      <c r="Y128" s="4">
        <f>'Table 2'!Y12</f>
        <v>2976342</v>
      </c>
      <c r="Z128" s="4">
        <f t="shared" si="12"/>
        <v>-498537.28500000003</v>
      </c>
      <c r="AC128" s="4"/>
    </row>
    <row r="129" spans="1:29" x14ac:dyDescent="0.2">
      <c r="A129" s="4">
        <v>150000</v>
      </c>
      <c r="B129" s="4">
        <f t="shared" ref="B129:B136" si="13">A130</f>
        <v>200000</v>
      </c>
      <c r="C129" s="4"/>
      <c r="D129" s="4">
        <f>Capital_Gains_Calculations!$F14</f>
        <v>1755299</v>
      </c>
      <c r="E129" s="23">
        <f>IF(Capital_Gains_Calculations!$H14+Capital_Gains_Calculations!$G14=0,0,Capital_Gains_Calculations!$H14/(Capital_Gains_Calculations!$H14+Capital_Gains_Calculations!$G14))</f>
        <v>0.67601994063072179</v>
      </c>
      <c r="F129" s="4">
        <f t="shared" si="9"/>
        <v>1186617.1257691653</v>
      </c>
      <c r="G129" s="23">
        <f>IF(I18=0,0,8*'Table 2'!AC13/I18)</f>
        <v>2.4569627435365071E-2</v>
      </c>
      <c r="H129" s="4">
        <f t="shared" si="8"/>
        <v>-3142022.751552938</v>
      </c>
      <c r="I129" s="4"/>
      <c r="J129" s="4"/>
      <c r="K129" s="4"/>
      <c r="L129" s="4"/>
      <c r="M129" s="4"/>
      <c r="N129" s="4"/>
      <c r="O129" s="4"/>
      <c r="P129" s="4"/>
      <c r="R129" s="4">
        <f>'Exemptions&amp;Dep_Credits'!$R13</f>
        <v>809299</v>
      </c>
      <c r="S129" s="23">
        <f>IF(Capital_Gains_Calculations!$BM14+Capital_Gains_Calculations!$BL14=0,0,Capital_Gains_Calculations!$BL14/Capital_Gains_Calculations!$BM14)</f>
        <v>6.9364161849710976E-2</v>
      </c>
      <c r="T129" s="4">
        <f>Capital_Gains_Calculations!BI14/(0.5 + S129)</f>
        <v>8634192.8934010155</v>
      </c>
      <c r="U129" s="4">
        <f>Capital_Gains_Calculations!BJ14</f>
        <v>630000</v>
      </c>
      <c r="V129" s="4">
        <f t="shared" si="10"/>
        <v>3687096.4467005078</v>
      </c>
      <c r="W129" s="4">
        <f>'Table 2'!X13</f>
        <v>1037050</v>
      </c>
      <c r="X129" s="4">
        <f t="shared" si="11"/>
        <v>-207410</v>
      </c>
      <c r="Y129" s="4">
        <f>'Table 2'!Y13</f>
        <v>1029500</v>
      </c>
      <c r="Z129" s="4">
        <f t="shared" si="12"/>
        <v>-172441.25</v>
      </c>
      <c r="AC129" s="4"/>
    </row>
    <row r="130" spans="1:29" x14ac:dyDescent="0.2">
      <c r="A130" s="4">
        <v>200000</v>
      </c>
      <c r="B130" s="4">
        <f t="shared" si="13"/>
        <v>250000</v>
      </c>
      <c r="C130" s="4"/>
      <c r="D130" s="4">
        <f>Capital_Gains_Calculations!$F15</f>
        <v>476067</v>
      </c>
      <c r="E130" s="23">
        <f>IF(Capital_Gains_Calculations!$H15+Capital_Gains_Calculations!$G15=0,0,Capital_Gains_Calculations!$H15/(Capital_Gains_Calculations!$H15+Capital_Gains_Calculations!$G15))</f>
        <v>0.81816935228808563</v>
      </c>
      <c r="F130" s="4">
        <f t="shared" si="9"/>
        <v>389503.42903573206</v>
      </c>
      <c r="G130" s="23">
        <f>IF(I19=0,0,8*'Table 2'!AC14/I19)</f>
        <v>1.1979292034523683E-2</v>
      </c>
      <c r="H130" s="4">
        <f t="shared" si="8"/>
        <v>-925995.213288681</v>
      </c>
      <c r="I130" s="4"/>
      <c r="J130" s="4"/>
      <c r="K130" s="4"/>
      <c r="L130" s="4"/>
      <c r="M130" s="4"/>
      <c r="N130" s="4"/>
      <c r="O130" s="4"/>
      <c r="P130" s="4"/>
      <c r="R130" s="4">
        <f>'Exemptions&amp;Dep_Credits'!$R14</f>
        <v>377733</v>
      </c>
      <c r="S130" s="23">
        <f>IF(Capital_Gains_Calculations!$BM15+Capital_Gains_Calculations!$BL15=0,0,Capital_Gains_Calculations!$BL15/Capital_Gains_Calculations!$BM15)</f>
        <v>3.0374940673943997E-2</v>
      </c>
      <c r="T130" s="4">
        <f>Capital_Gains_Calculations!BI15/(0.5 + S130)</f>
        <v>6125855.0335570471</v>
      </c>
      <c r="U130" s="4">
        <f>Capital_Gains_Calculations!BJ15</f>
        <v>325000</v>
      </c>
      <c r="V130" s="4">
        <f t="shared" si="10"/>
        <v>2737927.5167785236</v>
      </c>
      <c r="W130" s="4">
        <f>'Table 2'!X14</f>
        <v>465675</v>
      </c>
      <c r="X130" s="4">
        <f t="shared" si="11"/>
        <v>-93135</v>
      </c>
      <c r="Y130" s="4">
        <f>'Table 2'!Y14</f>
        <v>434034</v>
      </c>
      <c r="Z130" s="4">
        <f t="shared" si="12"/>
        <v>-72700.695000000007</v>
      </c>
      <c r="AC130" s="4"/>
    </row>
    <row r="131" spans="1:29" x14ac:dyDescent="0.2">
      <c r="A131" s="4">
        <v>250000</v>
      </c>
      <c r="B131" s="4">
        <f t="shared" si="13"/>
        <v>300000</v>
      </c>
      <c r="C131" s="4"/>
      <c r="D131" s="4">
        <f>Capital_Gains_Calculations!$F16</f>
        <v>543628</v>
      </c>
      <c r="E131" s="23">
        <f>IF(Capital_Gains_Calculations!$H16+Capital_Gains_Calculations!$G16=0,0,Capital_Gains_Calculations!$H16/(Capital_Gains_Calculations!$H16+Capital_Gains_Calculations!$G16))</f>
        <v>0.77405948636384136</v>
      </c>
      <c r="F131" s="4">
        <f t="shared" si="9"/>
        <v>420800.41045300238</v>
      </c>
      <c r="G131" s="23">
        <f>IF(I20=0,0,8*'Table 2'!AC15/I20)</f>
        <v>1.0800292266184404E-2</v>
      </c>
      <c r="H131" s="4">
        <f t="shared" si="8"/>
        <v>-598357.33851887321</v>
      </c>
      <c r="I131" s="4"/>
      <c r="J131" s="4"/>
      <c r="K131" s="4"/>
      <c r="L131" s="4"/>
      <c r="M131" s="4"/>
      <c r="N131" s="4"/>
      <c r="O131" s="4"/>
      <c r="P131" s="4"/>
      <c r="R131" s="4">
        <f>'Exemptions&amp;Dep_Credits'!$R15</f>
        <v>217383</v>
      </c>
      <c r="S131" s="23">
        <f>IF(Capital_Gains_Calculations!$BM16+Capital_Gains_Calculations!$BL16=0,0,Capital_Gains_Calculations!$BL16/Capital_Gains_Calculations!$BM16)</f>
        <v>0.1993977919036467</v>
      </c>
      <c r="T131" s="4">
        <f>Capital_Gains_Calculations!BI16/(0.5 + S131)</f>
        <v>9326595.0729490556</v>
      </c>
      <c r="U131" s="4">
        <f>Capital_Gains_Calculations!BJ16</f>
        <v>160000</v>
      </c>
      <c r="V131" s="4">
        <f t="shared" si="10"/>
        <v>4503297.5364745278</v>
      </c>
      <c r="W131" s="4">
        <f>'Table 2'!X15</f>
        <v>257692</v>
      </c>
      <c r="X131" s="4">
        <f t="shared" si="11"/>
        <v>-51538.400000000001</v>
      </c>
      <c r="Y131" s="4">
        <f>'Table 2'!Y15</f>
        <v>284600</v>
      </c>
      <c r="Z131" s="4">
        <f t="shared" si="12"/>
        <v>-47670.5</v>
      </c>
      <c r="AC131" s="4"/>
    </row>
    <row r="132" spans="1:29" x14ac:dyDescent="0.2">
      <c r="A132" s="4">
        <v>300000</v>
      </c>
      <c r="B132" s="4">
        <f t="shared" si="13"/>
        <v>400000</v>
      </c>
      <c r="C132" s="4"/>
      <c r="D132" s="4">
        <f>Capital_Gains_Calculations!$F17</f>
        <v>625499</v>
      </c>
      <c r="E132" s="23">
        <f>IF(Capital_Gains_Calculations!$H17+Capital_Gains_Calculations!$G17=0,0,Capital_Gains_Calculations!$H17/(Capital_Gains_Calculations!$H17+Capital_Gains_Calculations!$G17))</f>
        <v>0.82612382439006926</v>
      </c>
      <c r="F132" s="4">
        <f t="shared" si="9"/>
        <v>516739.62603216391</v>
      </c>
      <c r="G132" s="23">
        <f>IF(I21=0,0,8*'Table 2'!AC16/I21)</f>
        <v>4.0573816503438928E-2</v>
      </c>
      <c r="H132" s="4">
        <f t="shared" si="8"/>
        <v>-3062179.4106962238</v>
      </c>
      <c r="I132" s="4"/>
      <c r="J132" s="4"/>
      <c r="K132" s="4"/>
      <c r="L132" s="4"/>
      <c r="M132" s="4"/>
      <c r="N132" s="4"/>
      <c r="O132" s="4"/>
      <c r="P132" s="4"/>
      <c r="R132" s="4">
        <f>'Exemptions&amp;Dep_Credits'!$R16</f>
        <v>183374</v>
      </c>
      <c r="S132" s="23">
        <f>IF(Capital_Gains_Calculations!$BM17+Capital_Gains_Calculations!$BL17=0,0,Capital_Gains_Calculations!$BL17/Capital_Gains_Calculations!$BM17)</f>
        <v>5.2411067193675887E-2</v>
      </c>
      <c r="T132" s="4">
        <f>Capital_Gains_Calculations!BI17/(0.5 + S132)</f>
        <v>13565984.544934172</v>
      </c>
      <c r="U132" s="4">
        <f>Capital_Gains_Calculations!BJ17</f>
        <v>144000</v>
      </c>
      <c r="V132" s="4">
        <f t="shared" si="10"/>
        <v>6638992.2724670861</v>
      </c>
      <c r="W132" s="4">
        <f>'Table 2'!X16</f>
        <v>246000</v>
      </c>
      <c r="X132" s="4">
        <f t="shared" si="11"/>
        <v>-49200</v>
      </c>
      <c r="Y132" s="4">
        <f>'Table 2'!Y16</f>
        <v>277467</v>
      </c>
      <c r="Z132" s="4">
        <f t="shared" si="12"/>
        <v>-46475.722500000003</v>
      </c>
      <c r="AC132" s="4"/>
    </row>
    <row r="133" spans="1:29" x14ac:dyDescent="0.2">
      <c r="A133" s="4">
        <v>400000</v>
      </c>
      <c r="B133" s="4">
        <f t="shared" si="13"/>
        <v>500000</v>
      </c>
      <c r="C133" s="4"/>
      <c r="D133" s="4">
        <f>Capital_Gains_Calculations!$F18</f>
        <v>973330</v>
      </c>
      <c r="E133" s="23">
        <f>IF(Capital_Gains_Calculations!$H18+Capital_Gains_Calculations!$G18=0,0,Capital_Gains_Calculations!$H18/(Capital_Gains_Calculations!$H18+Capital_Gains_Calculations!$G18))</f>
        <v>0.87297047411166939</v>
      </c>
      <c r="F133" s="4">
        <f t="shared" si="9"/>
        <v>849688.35156711121</v>
      </c>
      <c r="G133" s="23">
        <f>IF(I22=0,0,8*'Table 2'!AC17/I22)</f>
        <v>1.4612192304600747E-2</v>
      </c>
      <c r="H133" s="4">
        <f t="shared" si="8"/>
        <v>-717420.40204863553</v>
      </c>
      <c r="I133" s="4"/>
      <c r="J133" s="4"/>
      <c r="K133" s="4"/>
      <c r="L133" s="4"/>
      <c r="M133" s="4"/>
      <c r="N133" s="4"/>
      <c r="O133" s="4"/>
      <c r="P133" s="4"/>
      <c r="R133" s="4">
        <f>'Exemptions&amp;Dep_Credits'!$R17</f>
        <v>89975</v>
      </c>
      <c r="S133" s="23">
        <f>IF(Capital_Gains_Calculations!$BM18+Capital_Gains_Calculations!$BL18=0,0,Capital_Gains_Calculations!$BL18/Capital_Gains_Calculations!$BM18)</f>
        <v>0.10871971467224203</v>
      </c>
      <c r="T133" s="4">
        <f>Capital_Gains_Calculations!BI18/(0.5 + S133)</f>
        <v>6145685.6248105867</v>
      </c>
      <c r="U133" s="4">
        <f>Capital_Gains_Calculations!BJ18</f>
        <v>98000</v>
      </c>
      <c r="V133" s="4">
        <f t="shared" si="10"/>
        <v>2974842.8124052933</v>
      </c>
      <c r="W133" s="4">
        <f>'Table 2'!X17</f>
        <v>162500</v>
      </c>
      <c r="X133" s="4">
        <f t="shared" si="11"/>
        <v>-32500</v>
      </c>
      <c r="Y133" s="4">
        <f>'Table 2'!Y17</f>
        <v>145700</v>
      </c>
      <c r="Z133" s="4">
        <f t="shared" si="12"/>
        <v>-24404.75</v>
      </c>
      <c r="AC133" s="4"/>
    </row>
    <row r="134" spans="1:29" x14ac:dyDescent="0.2">
      <c r="A134" s="4">
        <v>500000</v>
      </c>
      <c r="B134" s="4">
        <f t="shared" si="13"/>
        <v>750000</v>
      </c>
      <c r="C134" s="4"/>
      <c r="D134" s="4">
        <f>Capital_Gains_Calculations!$F19</f>
        <v>184514</v>
      </c>
      <c r="E134" s="23">
        <f>IF(Capital_Gains_Calculations!$H19+Capital_Gains_Calculations!$G19=0,0,Capital_Gains_Calculations!$H19/(Capital_Gains_Calculations!$H19+Capital_Gains_Calculations!$G19))</f>
        <v>0.89766832987579104</v>
      </c>
      <c r="F134" s="4">
        <f t="shared" si="9"/>
        <v>165632.37421870171</v>
      </c>
      <c r="G134" s="23">
        <f>IF(I23=0,0,8*'Table 2'!AC18/I23)</f>
        <v>3.7223624508679512E-2</v>
      </c>
      <c r="H134" s="4">
        <f t="shared" si="8"/>
        <v>-2327068.2757512839</v>
      </c>
      <c r="I134" s="4"/>
      <c r="J134" s="4"/>
      <c r="K134" s="4"/>
      <c r="L134" s="4"/>
      <c r="M134" s="4"/>
      <c r="N134" s="4"/>
      <c r="O134" s="4"/>
      <c r="P134" s="4"/>
      <c r="R134" s="4">
        <f>'Exemptions&amp;Dep_Credits'!$R18</f>
        <v>100800</v>
      </c>
      <c r="S134" s="23">
        <f>IF(Capital_Gains_Calculations!$BM19+Capital_Gains_Calculations!$BL19=0,0,Capital_Gains_Calculations!$BL19/Capital_Gains_Calculations!$BM19)</f>
        <v>8.7468354430379744E-2</v>
      </c>
      <c r="T134" s="4">
        <f>Capital_Gains_Calculations!BI19/(0.5 + S134)</f>
        <v>3641047.1881060121</v>
      </c>
      <c r="U134" s="4">
        <f>Capital_Gains_Calculations!BJ19</f>
        <v>91000</v>
      </c>
      <c r="V134" s="4">
        <f t="shared" si="10"/>
        <v>1729523.594053006</v>
      </c>
      <c r="W134" s="4">
        <f>'Table 2'!X18</f>
        <v>165075</v>
      </c>
      <c r="X134" s="4">
        <f t="shared" si="11"/>
        <v>-33015</v>
      </c>
      <c r="Y134" s="4">
        <f>'Table 2'!Y18</f>
        <v>124567</v>
      </c>
      <c r="Z134" s="4">
        <f t="shared" si="12"/>
        <v>-20864.9725</v>
      </c>
      <c r="AC134" s="4"/>
    </row>
    <row r="135" spans="1:29" x14ac:dyDescent="0.2">
      <c r="A135" s="4">
        <v>750000</v>
      </c>
      <c r="B135" s="4">
        <f t="shared" si="13"/>
        <v>1000000</v>
      </c>
      <c r="C135" s="4"/>
      <c r="D135" s="4">
        <f>Capital_Gains_Calculations!$F20</f>
        <v>284745</v>
      </c>
      <c r="E135" s="23">
        <f>IF(Capital_Gains_Calculations!$H20+Capital_Gains_Calculations!$G20=0,0,Capital_Gains_Calculations!$H20/(Capital_Gains_Calculations!$H20+Capital_Gains_Calculations!$G20))</f>
        <v>0.93899599150904933</v>
      </c>
      <c r="F135" s="4">
        <f t="shared" si="9"/>
        <v>267374.41360224423</v>
      </c>
      <c r="G135" s="23">
        <f>IF(I24=0,0,8*'Table 2'!AC19/I24)</f>
        <v>7.4255598550242496E-2</v>
      </c>
      <c r="H135" s="4">
        <f t="shared" si="8"/>
        <v>-2420087.3800977007</v>
      </c>
      <c r="I135" s="4"/>
      <c r="J135" s="4"/>
      <c r="K135" s="4"/>
      <c r="L135" s="4"/>
      <c r="M135" s="4"/>
      <c r="N135" s="4"/>
      <c r="O135" s="4"/>
      <c r="P135" s="4"/>
      <c r="R135" s="4">
        <f>'Exemptions&amp;Dep_Credits'!$R19</f>
        <v>40225</v>
      </c>
      <c r="S135" s="23">
        <f>IF(Capital_Gains_Calculations!$BM20+Capital_Gains_Calculations!$BL20=0,0,Capital_Gains_Calculations!$BL20/Capital_Gains_Calculations!$BM20)</f>
        <v>0.12387976841938297</v>
      </c>
      <c r="T135" s="4">
        <f>Capital_Gains_Calculations!BI20/(0.5 + S135)</f>
        <v>1522729.2951121845</v>
      </c>
      <c r="U135" s="4">
        <f>Capital_Gains_Calculations!BJ20</f>
        <v>55000</v>
      </c>
      <c r="V135" s="4">
        <f t="shared" si="10"/>
        <v>706364.64755609224</v>
      </c>
      <c r="W135" s="4">
        <f>'Table 2'!X19</f>
        <v>48100</v>
      </c>
      <c r="X135" s="4">
        <f t="shared" si="11"/>
        <v>-9620</v>
      </c>
      <c r="Y135" s="4">
        <f>'Table 2'!Y19</f>
        <v>50500</v>
      </c>
      <c r="Z135" s="4">
        <f t="shared" si="12"/>
        <v>-8458.75</v>
      </c>
      <c r="AC135" s="4"/>
    </row>
    <row r="136" spans="1:29" x14ac:dyDescent="0.2">
      <c r="A136" s="4">
        <v>1000000</v>
      </c>
      <c r="B136" s="4">
        <f t="shared" si="13"/>
        <v>1500000</v>
      </c>
      <c r="C136" s="4"/>
      <c r="D136" s="4">
        <f>Capital_Gains_Calculations!$F21</f>
        <v>65468</v>
      </c>
      <c r="E136" s="23">
        <f>IF(Capital_Gains_Calculations!$H21+Capital_Gains_Calculations!$G21=0,0,Capital_Gains_Calculations!$H21/(Capital_Gains_Calculations!$H21+Capital_Gains_Calculations!$G21))</f>
        <v>0.94397547247872138</v>
      </c>
      <c r="F136" s="4">
        <f t="shared" si="9"/>
        <v>61800.186232236934</v>
      </c>
      <c r="G136" s="23">
        <f>IF(I25=0,0,8*'Table 2'!AC20/I25)</f>
        <v>8.9642135607503654E-4</v>
      </c>
      <c r="H136" s="4">
        <f t="shared" si="8"/>
        <v>-41962.866856024884</v>
      </c>
      <c r="I136" s="4"/>
      <c r="J136" s="4"/>
      <c r="K136" s="4"/>
      <c r="L136" s="4"/>
      <c r="M136" s="4"/>
      <c r="N136" s="4"/>
      <c r="O136" s="4"/>
      <c r="P136" s="4"/>
      <c r="R136" s="4">
        <f>'Exemptions&amp;Dep_Credits'!$R20</f>
        <v>44200</v>
      </c>
      <c r="S136" s="23">
        <f>IF(Capital_Gains_Calculations!$BM21+Capital_Gains_Calculations!$BL21=0,0,Capital_Gains_Calculations!$BL21/Capital_Gains_Calculations!$BM21)</f>
        <v>6.9524913093858632E-3</v>
      </c>
      <c r="T136" s="4">
        <f>Capital_Gains_Calculations!BI21/(0.5 + S136)</f>
        <v>1264418.2857142857</v>
      </c>
      <c r="U136" s="4">
        <f>Capital_Gains_Calculations!BJ21</f>
        <v>22000</v>
      </c>
      <c r="V136" s="4">
        <f t="shared" si="10"/>
        <v>610209.14285714284</v>
      </c>
      <c r="W136" s="4">
        <f>'Table 2'!X20</f>
        <v>49100</v>
      </c>
      <c r="X136" s="4">
        <f t="shared" si="11"/>
        <v>-9820</v>
      </c>
      <c r="Y136" s="4">
        <f>'Table 2'!Y20</f>
        <v>44483</v>
      </c>
      <c r="Z136" s="4">
        <f t="shared" si="12"/>
        <v>-7450.9025000000001</v>
      </c>
      <c r="AC136" s="4"/>
    </row>
    <row r="137" spans="1:29" x14ac:dyDescent="0.2">
      <c r="A137" s="4">
        <v>1500000</v>
      </c>
      <c r="B137" s="4">
        <v>99999999</v>
      </c>
      <c r="C137" s="4"/>
      <c r="D137" s="4">
        <f>Capital_Gains_Calculations!$F22</f>
        <v>291615</v>
      </c>
      <c r="E137" s="23">
        <f>IF(Capital_Gains_Calculations!$H22+Capital_Gains_Calculations!$G22=0,0,Capital_Gains_Calculations!$H22/(Capital_Gains_Calculations!$H22+Capital_Gains_Calculations!$G22))</f>
        <v>0.92218224503446833</v>
      </c>
      <c r="F137" s="4">
        <f t="shared" si="9"/>
        <v>268922.1753857265</v>
      </c>
      <c r="G137" s="23">
        <f>IF(I26=0,0,8*'Table 2'!AC21/I26)</f>
        <v>1.4016130993429838E-2</v>
      </c>
      <c r="H137" s="4">
        <f t="shared" si="8"/>
        <v>-1475342.6858207006</v>
      </c>
      <c r="I137" s="4"/>
      <c r="J137" s="4"/>
      <c r="K137" s="4"/>
      <c r="L137" s="4"/>
      <c r="M137" s="4"/>
      <c r="N137" s="4"/>
      <c r="O137" s="4"/>
      <c r="P137" s="4"/>
      <c r="R137" s="4">
        <f>'Exemptions&amp;Dep_Credits'!$R21</f>
        <v>41049</v>
      </c>
      <c r="S137" s="23">
        <f>IF(Capital_Gains_Calculations!$BM22+Capital_Gains_Calculations!$BL22=0,0,Capital_Gains_Calculations!$BL22/Capital_Gains_Calculations!$BM22)</f>
        <v>6.0633008609887226E-4</v>
      </c>
      <c r="T137" s="4">
        <f>Capital_Gains_Calculations!BI22/(0.5 + S137)</f>
        <v>12197208.930517986</v>
      </c>
      <c r="U137" s="4">
        <f>Capital_Gains_Calculations!BJ22</f>
        <v>14000</v>
      </c>
      <c r="V137" s="4">
        <f t="shared" si="10"/>
        <v>6084604.4652589932</v>
      </c>
      <c r="W137" s="4">
        <f>'Table 2'!X21</f>
        <v>43000</v>
      </c>
      <c r="X137" s="4">
        <f t="shared" si="11"/>
        <v>-8600</v>
      </c>
      <c r="Y137" s="4">
        <f>'Table 2'!Y21</f>
        <v>34500</v>
      </c>
      <c r="Z137" s="4">
        <f t="shared" si="12"/>
        <v>-5778.75</v>
      </c>
      <c r="AC137" s="4"/>
    </row>
    <row r="139" spans="1:29" x14ac:dyDescent="0.2">
      <c r="C139" s="13" t="s">
        <v>240</v>
      </c>
    </row>
    <row r="140" spans="1:29" x14ac:dyDescent="0.2">
      <c r="C140" s="13">
        <v>1918</v>
      </c>
      <c r="D140" s="13">
        <v>1919</v>
      </c>
      <c r="E140" s="13">
        <v>1920</v>
      </c>
      <c r="F140" s="27">
        <v>1921</v>
      </c>
      <c r="G140" s="13">
        <v>1922</v>
      </c>
      <c r="H140" s="27">
        <v>1923</v>
      </c>
      <c r="I140" s="13">
        <v>1924</v>
      </c>
      <c r="J140" s="13">
        <v>1925</v>
      </c>
      <c r="K140" s="13">
        <v>1926</v>
      </c>
      <c r="L140" s="13">
        <v>1927</v>
      </c>
      <c r="M140" s="13">
        <v>1928</v>
      </c>
      <c r="N140" s="13">
        <v>1929</v>
      </c>
      <c r="O140" s="13">
        <v>1930</v>
      </c>
      <c r="P140" s="13">
        <v>1931</v>
      </c>
      <c r="Q140" s="13">
        <v>1932</v>
      </c>
      <c r="R140" s="27">
        <v>1933</v>
      </c>
      <c r="S140" s="13">
        <v>1934</v>
      </c>
      <c r="T140" s="13">
        <v>1935</v>
      </c>
      <c r="U140" s="13">
        <v>1936</v>
      </c>
      <c r="V140" s="27">
        <v>1937</v>
      </c>
      <c r="W140" s="13">
        <v>1938</v>
      </c>
      <c r="X140" s="27">
        <v>1939</v>
      </c>
      <c r="Y140" s="27">
        <v>1940</v>
      </c>
      <c r="Z140" s="13">
        <v>1941</v>
      </c>
    </row>
    <row r="141" spans="1:29" x14ac:dyDescent="0.2">
      <c r="A141" s="4">
        <v>20000</v>
      </c>
      <c r="B141" s="4">
        <v>25000</v>
      </c>
      <c r="C141" s="4">
        <f>C96</f>
        <v>366220394</v>
      </c>
      <c r="D141" s="4">
        <f t="shared" ref="D141:E141" si="14">D96</f>
        <v>504458801</v>
      </c>
      <c r="E141" s="4">
        <f t="shared" si="14"/>
        <v>529212663</v>
      </c>
      <c r="F141" s="4">
        <f t="shared" ref="F141:F159" si="15">F96-F119</f>
        <v>403493309</v>
      </c>
      <c r="G141" s="4">
        <f>G96</f>
        <v>478222535</v>
      </c>
      <c r="H141" s="4">
        <f t="shared" ref="H141:H159" si="16">H96-H119</f>
        <v>542507052</v>
      </c>
      <c r="I141" s="4">
        <f>I96</f>
        <v>621811902</v>
      </c>
      <c r="J141" s="4">
        <f t="shared" ref="J141:Q141" si="17">J96</f>
        <v>778355570</v>
      </c>
      <c r="K141" s="4">
        <f t="shared" si="17"/>
        <v>768023662</v>
      </c>
      <c r="L141" s="4">
        <f t="shared" si="17"/>
        <v>790419448</v>
      </c>
      <c r="M141" s="4">
        <f t="shared" si="17"/>
        <v>865670420</v>
      </c>
      <c r="N141" s="4">
        <f t="shared" si="17"/>
        <v>836411364</v>
      </c>
      <c r="O141" s="4">
        <f t="shared" si="17"/>
        <v>579605728</v>
      </c>
      <c r="P141" s="4">
        <f t="shared" si="17"/>
        <v>376026487</v>
      </c>
      <c r="Q141" s="4">
        <f t="shared" si="17"/>
        <v>234603187</v>
      </c>
      <c r="R141" s="4">
        <f t="shared" ref="R141:R159" si="18">R96-R119</f>
        <v>204389267</v>
      </c>
      <c r="S141" s="4">
        <f>S96</f>
        <v>269216709</v>
      </c>
      <c r="T141" s="4">
        <f t="shared" ref="T141:U141" si="19">T96</f>
        <v>329818508</v>
      </c>
      <c r="U141" s="4">
        <f t="shared" si="19"/>
        <v>499617520</v>
      </c>
      <c r="V141" s="4">
        <f>V96-V119</f>
        <v>481503074.6480062</v>
      </c>
      <c r="W141" s="4">
        <f>W96</f>
        <v>363779958</v>
      </c>
      <c r="X141" s="4">
        <f t="shared" ref="X141:X159" si="20">X96-X119</f>
        <v>437700194.60000002</v>
      </c>
      <c r="Y141" s="4">
        <f t="shared" ref="Y141:Y159" si="21">Y96-Z119</f>
        <v>518539672.23500001</v>
      </c>
      <c r="Z141" s="4">
        <f>Z96</f>
        <v>687433496</v>
      </c>
    </row>
    <row r="142" spans="1:29" x14ac:dyDescent="0.2">
      <c r="A142" s="4">
        <v>25000</v>
      </c>
      <c r="B142" s="4">
        <v>30000</v>
      </c>
      <c r="C142" s="4">
        <f t="shared" ref="C142:E142" si="22">C97</f>
        <v>279226359</v>
      </c>
      <c r="D142" s="4">
        <f t="shared" si="22"/>
        <v>376457979</v>
      </c>
      <c r="E142" s="4">
        <f t="shared" si="22"/>
        <v>395807952</v>
      </c>
      <c r="F142" s="4">
        <f t="shared" si="15"/>
        <v>296152625</v>
      </c>
      <c r="G142" s="4">
        <f t="shared" ref="G142:G159" si="23">G97</f>
        <v>361297370</v>
      </c>
      <c r="H142" s="4">
        <f t="shared" si="16"/>
        <v>409906669.89999849</v>
      </c>
      <c r="I142" s="4">
        <f t="shared" ref="I142:Q142" si="24">I97</f>
        <v>474011424</v>
      </c>
      <c r="J142" s="4">
        <f t="shared" si="24"/>
        <v>598561777</v>
      </c>
      <c r="K142" s="4">
        <f t="shared" si="24"/>
        <v>578550254</v>
      </c>
      <c r="L142" s="4">
        <f t="shared" si="24"/>
        <v>598458662</v>
      </c>
      <c r="M142" s="4">
        <f t="shared" si="24"/>
        <v>668180089</v>
      </c>
      <c r="N142" s="4">
        <f t="shared" si="24"/>
        <v>630827827</v>
      </c>
      <c r="O142" s="4">
        <f t="shared" si="24"/>
        <v>418382902</v>
      </c>
      <c r="P142" s="4">
        <f t="shared" si="24"/>
        <v>255097495</v>
      </c>
      <c r="Q142" s="4">
        <f t="shared" si="24"/>
        <v>180609274</v>
      </c>
      <c r="R142" s="4">
        <f t="shared" si="18"/>
        <v>164128592</v>
      </c>
      <c r="S142" s="4">
        <f t="shared" ref="S142:U142" si="25">S97</f>
        <v>198800727</v>
      </c>
      <c r="T142" s="4">
        <f t="shared" si="25"/>
        <v>243419313</v>
      </c>
      <c r="U142" s="4">
        <f t="shared" si="25"/>
        <v>374399621</v>
      </c>
      <c r="V142" s="4">
        <f t="shared" ref="V142:V159" si="26">V97-V120</f>
        <v>361327496.28104687</v>
      </c>
      <c r="W142" s="4">
        <f t="shared" ref="W142:W159" si="27">W97</f>
        <v>260154976</v>
      </c>
      <c r="X142" s="4">
        <f t="shared" si="20"/>
        <v>312537035.80000001</v>
      </c>
      <c r="Y142" s="4">
        <f t="shared" si="21"/>
        <v>370241159.6825</v>
      </c>
      <c r="Z142" s="4">
        <f t="shared" ref="Z142:Z159" si="28">Z97</f>
        <v>498376602</v>
      </c>
    </row>
    <row r="143" spans="1:29" x14ac:dyDescent="0.2">
      <c r="A143" s="4">
        <v>30000</v>
      </c>
      <c r="B143" s="4">
        <v>40000</v>
      </c>
      <c r="C143" s="4">
        <f t="shared" ref="C143:E143" si="29">C98</f>
        <v>410534915</v>
      </c>
      <c r="D143" s="4">
        <f t="shared" si="29"/>
        <v>530754145</v>
      </c>
      <c r="E143" s="4">
        <f t="shared" si="29"/>
        <v>543792249</v>
      </c>
      <c r="F143" s="4">
        <f t="shared" si="15"/>
        <v>411904482.22180724</v>
      </c>
      <c r="G143" s="4">
        <f t="shared" si="23"/>
        <v>485037833</v>
      </c>
      <c r="H143" s="4">
        <f t="shared" si="16"/>
        <v>561955938.93663275</v>
      </c>
      <c r="I143" s="4">
        <f t="shared" ref="I143:Q143" si="30">I98</f>
        <v>656894117</v>
      </c>
      <c r="J143" s="4">
        <f t="shared" si="30"/>
        <v>842289683</v>
      </c>
      <c r="K143" s="4">
        <f t="shared" si="30"/>
        <v>806552330</v>
      </c>
      <c r="L143" s="4">
        <f t="shared" si="30"/>
        <v>843462655</v>
      </c>
      <c r="M143" s="4">
        <f t="shared" si="30"/>
        <v>950092247</v>
      </c>
      <c r="N143" s="4">
        <f t="shared" si="30"/>
        <v>902576969</v>
      </c>
      <c r="O143" s="4">
        <f t="shared" si="30"/>
        <v>576435618</v>
      </c>
      <c r="P143" s="4">
        <f t="shared" si="30"/>
        <v>341461983</v>
      </c>
      <c r="Q143" s="4">
        <f t="shared" si="30"/>
        <v>263258998</v>
      </c>
      <c r="R143" s="4">
        <f t="shared" si="18"/>
        <v>238636948</v>
      </c>
      <c r="S143" s="4">
        <f t="shared" ref="S143:U143" si="31">S98</f>
        <v>273423010</v>
      </c>
      <c r="T143" s="4">
        <f t="shared" si="31"/>
        <v>342441050</v>
      </c>
      <c r="U143" s="4">
        <f t="shared" si="31"/>
        <v>550192782</v>
      </c>
      <c r="V143" s="4">
        <f t="shared" si="26"/>
        <v>514360690.61305583</v>
      </c>
      <c r="W143" s="4">
        <f t="shared" si="27"/>
        <v>350814897</v>
      </c>
      <c r="X143" s="4">
        <f t="shared" si="20"/>
        <v>431041591.39999998</v>
      </c>
      <c r="Y143" s="4">
        <f t="shared" si="21"/>
        <v>504944544.64249998</v>
      </c>
      <c r="Z143" s="4">
        <f t="shared" si="28"/>
        <v>682577901</v>
      </c>
    </row>
    <row r="144" spans="1:29" x14ac:dyDescent="0.2">
      <c r="A144" s="4">
        <v>40000</v>
      </c>
      <c r="B144" s="4">
        <v>50000</v>
      </c>
      <c r="C144" s="4">
        <f t="shared" ref="C144:E144" si="32">C99</f>
        <v>288281436</v>
      </c>
      <c r="D144" s="4">
        <f t="shared" si="32"/>
        <v>370152511</v>
      </c>
      <c r="E144" s="4">
        <f t="shared" si="32"/>
        <v>368184912</v>
      </c>
      <c r="F144" s="4">
        <f t="shared" si="15"/>
        <v>265972184.4860284</v>
      </c>
      <c r="G144" s="4">
        <f t="shared" si="23"/>
        <v>345414297</v>
      </c>
      <c r="H144" s="4">
        <f t="shared" si="16"/>
        <v>370038719.73772484</v>
      </c>
      <c r="I144" s="4">
        <f t="shared" ref="I144:Q144" si="33">I99</f>
        <v>433346973</v>
      </c>
      <c r="J144" s="4">
        <f t="shared" si="33"/>
        <v>562408988</v>
      </c>
      <c r="K144" s="4">
        <f t="shared" si="33"/>
        <v>541391198</v>
      </c>
      <c r="L144" s="4">
        <f t="shared" si="33"/>
        <v>577468642</v>
      </c>
      <c r="M144" s="4">
        <f t="shared" si="33"/>
        <v>661704854</v>
      </c>
      <c r="N144" s="4">
        <f t="shared" si="33"/>
        <v>612556088</v>
      </c>
      <c r="O144" s="4">
        <f t="shared" si="33"/>
        <v>375229990</v>
      </c>
      <c r="P144" s="4">
        <f t="shared" si="33"/>
        <v>219751494</v>
      </c>
      <c r="Q144" s="4">
        <f t="shared" si="33"/>
        <v>177474316</v>
      </c>
      <c r="R144" s="4">
        <f t="shared" si="18"/>
        <v>169410412</v>
      </c>
      <c r="S144" s="4">
        <f t="shared" ref="S144:U144" si="34">S99</f>
        <v>187286813</v>
      </c>
      <c r="T144" s="4">
        <f t="shared" si="34"/>
        <v>235219520</v>
      </c>
      <c r="U144" s="4">
        <f t="shared" si="34"/>
        <v>380364231</v>
      </c>
      <c r="V144" s="4">
        <f t="shared" si="26"/>
        <v>347676290.27054393</v>
      </c>
      <c r="W144" s="4">
        <f t="shared" si="27"/>
        <v>226477986</v>
      </c>
      <c r="X144" s="4">
        <f t="shared" si="20"/>
        <v>281078627</v>
      </c>
      <c r="Y144" s="4">
        <f t="shared" si="21"/>
        <v>333804405.505</v>
      </c>
      <c r="Z144" s="4">
        <f t="shared" si="28"/>
        <v>450935749</v>
      </c>
    </row>
    <row r="145" spans="1:26" x14ac:dyDescent="0.2">
      <c r="A145" s="4">
        <v>50000</v>
      </c>
      <c r="B145" s="4">
        <v>60000</v>
      </c>
      <c r="C145" s="4">
        <f t="shared" ref="C145:E145" si="35">C100</f>
        <v>203716837</v>
      </c>
      <c r="D145" s="4">
        <f t="shared" si="35"/>
        <v>284768434</v>
      </c>
      <c r="E145" s="4">
        <f t="shared" si="35"/>
        <v>261433828</v>
      </c>
      <c r="F145" s="4">
        <f t="shared" si="15"/>
        <v>184431950.16911373</v>
      </c>
      <c r="G145" s="4">
        <f t="shared" si="23"/>
        <v>243509498</v>
      </c>
      <c r="H145" s="4">
        <f t="shared" si="16"/>
        <v>258545443.41933364</v>
      </c>
      <c r="I145" s="4">
        <f t="shared" ref="I145:Q145" si="36">I100</f>
        <v>308324792</v>
      </c>
      <c r="J145" s="4">
        <f t="shared" si="36"/>
        <v>401292620</v>
      </c>
      <c r="K145" s="4">
        <f t="shared" si="36"/>
        <v>393011204</v>
      </c>
      <c r="L145" s="4">
        <f t="shared" si="36"/>
        <v>415670061</v>
      </c>
      <c r="M145" s="4">
        <f t="shared" si="36"/>
        <v>487452845</v>
      </c>
      <c r="N145" s="4">
        <f t="shared" si="36"/>
        <v>426211060</v>
      </c>
      <c r="O145" s="4">
        <f t="shared" si="36"/>
        <v>272753948</v>
      </c>
      <c r="P145" s="4">
        <f t="shared" si="36"/>
        <v>162570163</v>
      </c>
      <c r="Q145" s="4">
        <f t="shared" si="36"/>
        <v>126996964</v>
      </c>
      <c r="R145" s="4">
        <f t="shared" si="18"/>
        <v>122884411</v>
      </c>
      <c r="S145" s="4">
        <f t="shared" ref="S145:U145" si="37">S100</f>
        <v>129421852</v>
      </c>
      <c r="T145" s="4">
        <f t="shared" si="37"/>
        <v>169931445</v>
      </c>
      <c r="U145" s="4">
        <f t="shared" si="37"/>
        <v>280575562</v>
      </c>
      <c r="V145" s="4">
        <f t="shared" si="26"/>
        <v>250445392.89306697</v>
      </c>
      <c r="W145" s="4">
        <f t="shared" si="27"/>
        <v>153815206</v>
      </c>
      <c r="X145" s="4">
        <f t="shared" si="20"/>
        <v>196040015.59999999</v>
      </c>
      <c r="Y145" s="4">
        <f t="shared" si="21"/>
        <v>228730797.21000001</v>
      </c>
      <c r="Z145" s="4">
        <f t="shared" si="28"/>
        <v>316360903</v>
      </c>
    </row>
    <row r="146" spans="1:26" x14ac:dyDescent="0.2">
      <c r="A146" s="4">
        <v>60000</v>
      </c>
      <c r="B146" s="4">
        <v>70000</v>
      </c>
      <c r="C146" s="4">
        <f t="shared" ref="C146:E146" si="38">C101</f>
        <v>158164951</v>
      </c>
      <c r="D146" s="4">
        <f t="shared" si="38"/>
        <v>206515321</v>
      </c>
      <c r="E146" s="4">
        <f t="shared" si="38"/>
        <v>194506539</v>
      </c>
      <c r="F146" s="4">
        <f t="shared" si="15"/>
        <v>142048514.19657025</v>
      </c>
      <c r="G146" s="4">
        <f t="shared" si="23"/>
        <v>185650175</v>
      </c>
      <c r="H146" s="4">
        <f t="shared" si="16"/>
        <v>190431430.29555473</v>
      </c>
      <c r="I146" s="4">
        <f t="shared" ref="I146:Q146" si="39">I101</f>
        <v>237603699</v>
      </c>
      <c r="J146" s="4">
        <f t="shared" si="39"/>
        <v>297186117</v>
      </c>
      <c r="K146" s="4">
        <f t="shared" si="39"/>
        <v>294967890</v>
      </c>
      <c r="L146" s="4">
        <f t="shared" si="39"/>
        <v>327566197</v>
      </c>
      <c r="M146" s="4">
        <f t="shared" si="39"/>
        <v>368558303</v>
      </c>
      <c r="N146" s="4">
        <f t="shared" si="39"/>
        <v>330621778</v>
      </c>
      <c r="O146" s="4">
        <f t="shared" si="39"/>
        <v>195151190</v>
      </c>
      <c r="P146" s="4">
        <f t="shared" si="39"/>
        <v>117037478</v>
      </c>
      <c r="Q146" s="4">
        <f t="shared" si="39"/>
        <v>92722127</v>
      </c>
      <c r="R146" s="4">
        <f t="shared" si="18"/>
        <v>91913851</v>
      </c>
      <c r="S146" s="4">
        <f t="shared" ref="S146:U146" si="40">S101</f>
        <v>95235718</v>
      </c>
      <c r="T146" s="4">
        <f t="shared" si="40"/>
        <v>121410178</v>
      </c>
      <c r="U146" s="4">
        <f t="shared" si="40"/>
        <v>212279060</v>
      </c>
      <c r="V146" s="4">
        <f t="shared" si="26"/>
        <v>189874925.64699695</v>
      </c>
      <c r="W146" s="4">
        <f t="shared" si="27"/>
        <v>110219321</v>
      </c>
      <c r="X146" s="4">
        <f t="shared" si="20"/>
        <v>143632261.80000001</v>
      </c>
      <c r="Y146" s="4">
        <f t="shared" si="21"/>
        <v>165284356.56</v>
      </c>
      <c r="Z146" s="4">
        <f t="shared" si="28"/>
        <v>232582899</v>
      </c>
    </row>
    <row r="147" spans="1:26" x14ac:dyDescent="0.2">
      <c r="A147" s="4">
        <v>70000</v>
      </c>
      <c r="B147" s="4">
        <v>80000</v>
      </c>
      <c r="C147" s="4">
        <f t="shared" ref="C147:E147" si="41">C102</f>
        <v>126460637</v>
      </c>
      <c r="D147" s="4">
        <f t="shared" si="41"/>
        <v>167052648</v>
      </c>
      <c r="E147" s="4">
        <f t="shared" si="41"/>
        <v>147024770</v>
      </c>
      <c r="F147" s="4">
        <f t="shared" si="15"/>
        <v>104738190.75679639</v>
      </c>
      <c r="G147" s="4">
        <f t="shared" si="23"/>
        <v>136079615</v>
      </c>
      <c r="H147" s="4">
        <f t="shared" si="16"/>
        <v>140295172.39433938</v>
      </c>
      <c r="I147" s="4">
        <f t="shared" ref="I147:Q147" si="42">I102</f>
        <v>176318181</v>
      </c>
      <c r="J147" s="4">
        <f t="shared" si="42"/>
        <v>235558625</v>
      </c>
      <c r="K147" s="4">
        <f t="shared" si="42"/>
        <v>224646968</v>
      </c>
      <c r="L147" s="4">
        <f t="shared" si="42"/>
        <v>252546854</v>
      </c>
      <c r="M147" s="4">
        <f t="shared" si="42"/>
        <v>296813335</v>
      </c>
      <c r="N147" s="4">
        <f t="shared" si="42"/>
        <v>255890505</v>
      </c>
      <c r="O147" s="4">
        <f t="shared" si="42"/>
        <v>153243655</v>
      </c>
      <c r="P147" s="4">
        <f t="shared" si="42"/>
        <v>93407821</v>
      </c>
      <c r="Q147" s="4">
        <f t="shared" si="42"/>
        <v>68201703</v>
      </c>
      <c r="R147" s="4">
        <f t="shared" si="18"/>
        <v>62933140</v>
      </c>
      <c r="S147" s="4">
        <f t="shared" ref="S147:U147" si="43">S102</f>
        <v>67722704</v>
      </c>
      <c r="T147" s="4">
        <f t="shared" si="43"/>
        <v>95456062</v>
      </c>
      <c r="U147" s="4">
        <f t="shared" si="43"/>
        <v>157308742</v>
      </c>
      <c r="V147" s="4">
        <f t="shared" si="26"/>
        <v>143829259.28517109</v>
      </c>
      <c r="W147" s="4">
        <f t="shared" si="27"/>
        <v>80861132</v>
      </c>
      <c r="X147" s="4">
        <f t="shared" si="20"/>
        <v>109254848.59999999</v>
      </c>
      <c r="Y147" s="4">
        <f t="shared" si="21"/>
        <v>121807451.2225</v>
      </c>
      <c r="Z147" s="4">
        <f t="shared" si="28"/>
        <v>174542180</v>
      </c>
    </row>
    <row r="148" spans="1:26" x14ac:dyDescent="0.2">
      <c r="A148" s="4">
        <v>80000</v>
      </c>
      <c r="B148" s="4">
        <v>90000</v>
      </c>
      <c r="C148" s="4">
        <f t="shared" ref="C148:E148" si="44">C103</f>
        <v>102947144</v>
      </c>
      <c r="D148" s="4">
        <f t="shared" si="44"/>
        <v>132629947</v>
      </c>
      <c r="E148" s="4">
        <f t="shared" si="44"/>
        <v>114818467</v>
      </c>
      <c r="F148" s="4">
        <f t="shared" si="15"/>
        <v>79632188.460440695</v>
      </c>
      <c r="G148" s="4">
        <f t="shared" si="23"/>
        <v>110187531</v>
      </c>
      <c r="H148" s="4">
        <f t="shared" si="16"/>
        <v>113068746.61800589</v>
      </c>
      <c r="I148" s="4">
        <f t="shared" ref="I148:Q148" si="45">I103</f>
        <v>148715714</v>
      </c>
      <c r="J148" s="4">
        <f t="shared" si="45"/>
        <v>187022125</v>
      </c>
      <c r="K148" s="4">
        <f t="shared" si="45"/>
        <v>187234513</v>
      </c>
      <c r="L148" s="4">
        <f t="shared" si="45"/>
        <v>201696450</v>
      </c>
      <c r="M148" s="4">
        <f t="shared" si="45"/>
        <v>249983632</v>
      </c>
      <c r="N148" s="4">
        <f t="shared" si="45"/>
        <v>206336155</v>
      </c>
      <c r="O148" s="4">
        <f t="shared" si="45"/>
        <v>116706101</v>
      </c>
      <c r="P148" s="4">
        <f t="shared" si="45"/>
        <v>65355997</v>
      </c>
      <c r="Q148" s="4">
        <f t="shared" si="45"/>
        <v>53923829</v>
      </c>
      <c r="R148" s="4">
        <f t="shared" si="18"/>
        <v>50118010</v>
      </c>
      <c r="S148" s="4">
        <f t="shared" ref="S148:U148" si="46">S103</f>
        <v>56849126</v>
      </c>
      <c r="T148" s="4">
        <f t="shared" si="46"/>
        <v>75958330</v>
      </c>
      <c r="U148" s="4">
        <f t="shared" si="46"/>
        <v>126930002</v>
      </c>
      <c r="V148" s="4">
        <f t="shared" si="26"/>
        <v>109911169.02690583</v>
      </c>
      <c r="W148" s="4">
        <f t="shared" si="27"/>
        <v>67333490</v>
      </c>
      <c r="X148" s="4">
        <f t="shared" si="20"/>
        <v>80105983.200000003</v>
      </c>
      <c r="Y148" s="4">
        <f t="shared" si="21"/>
        <v>99494657</v>
      </c>
      <c r="Z148" s="4">
        <f t="shared" si="28"/>
        <v>138089504</v>
      </c>
    </row>
    <row r="149" spans="1:26" x14ac:dyDescent="0.2">
      <c r="A149" s="4">
        <v>90000</v>
      </c>
      <c r="B149" s="4">
        <v>100000</v>
      </c>
      <c r="C149" s="4">
        <f t="shared" ref="C149:E149" si="47">C104</f>
        <v>88431168</v>
      </c>
      <c r="D149" s="4">
        <f t="shared" si="47"/>
        <v>105530859</v>
      </c>
      <c r="E149" s="4">
        <f t="shared" si="47"/>
        <v>92602729</v>
      </c>
      <c r="F149" s="4">
        <f t="shared" si="15"/>
        <v>61930259.096544124</v>
      </c>
      <c r="G149" s="4">
        <f t="shared" si="23"/>
        <v>78424790</v>
      </c>
      <c r="H149" s="4">
        <f t="shared" si="16"/>
        <v>88469860.732536674</v>
      </c>
      <c r="I149" s="4">
        <f t="shared" ref="I149:Q149" si="48">I104</f>
        <v>113147101</v>
      </c>
      <c r="J149" s="4">
        <f t="shared" si="48"/>
        <v>152697738</v>
      </c>
      <c r="K149" s="4">
        <f t="shared" si="48"/>
        <v>147968655</v>
      </c>
      <c r="L149" s="4">
        <f t="shared" si="48"/>
        <v>168395403</v>
      </c>
      <c r="M149" s="4">
        <f t="shared" si="48"/>
        <v>206591662</v>
      </c>
      <c r="N149" s="4">
        <f t="shared" si="48"/>
        <v>169499097</v>
      </c>
      <c r="O149" s="4">
        <f t="shared" si="48"/>
        <v>93376172</v>
      </c>
      <c r="P149" s="4">
        <f t="shared" si="48"/>
        <v>64672680</v>
      </c>
      <c r="Q149" s="4">
        <f t="shared" si="48"/>
        <v>39686410</v>
      </c>
      <c r="R149" s="4">
        <f t="shared" si="18"/>
        <v>40337538</v>
      </c>
      <c r="S149" s="4">
        <f t="shared" ref="S149:U149" si="49">S104</f>
        <v>42701623</v>
      </c>
      <c r="T149" s="4">
        <f t="shared" si="49"/>
        <v>54387317</v>
      </c>
      <c r="U149" s="4">
        <f t="shared" si="49"/>
        <v>105214419</v>
      </c>
      <c r="V149" s="4">
        <f t="shared" si="26"/>
        <v>87141032.631578952</v>
      </c>
      <c r="W149" s="4">
        <f t="shared" si="27"/>
        <v>49477513</v>
      </c>
      <c r="X149" s="4">
        <f t="shared" si="20"/>
        <v>66049425</v>
      </c>
      <c r="Y149" s="4">
        <f t="shared" si="21"/>
        <v>75897281.737499997</v>
      </c>
      <c r="Z149" s="4">
        <f t="shared" si="28"/>
        <v>111319204</v>
      </c>
    </row>
    <row r="150" spans="1:26" x14ac:dyDescent="0.2">
      <c r="A150" s="4">
        <v>100000</v>
      </c>
      <c r="B150" s="4">
        <v>150000</v>
      </c>
      <c r="C150" s="4">
        <f t="shared" ref="C150:E150" si="50">C105</f>
        <v>284106740</v>
      </c>
      <c r="D150" s="4">
        <f t="shared" si="50"/>
        <v>358392923</v>
      </c>
      <c r="E150" s="4">
        <f t="shared" si="50"/>
        <v>265511505</v>
      </c>
      <c r="F150" s="4">
        <f t="shared" si="15"/>
        <v>161073197.13233188</v>
      </c>
      <c r="G150" s="4">
        <f t="shared" si="23"/>
        <v>234738415</v>
      </c>
      <c r="H150" s="4">
        <f t="shared" si="16"/>
        <v>253489684.07200357</v>
      </c>
      <c r="I150" s="4">
        <f t="shared" ref="I150:Q150" si="51">I105</f>
        <v>328995575</v>
      </c>
      <c r="J150" s="4">
        <f t="shared" si="51"/>
        <v>470805342</v>
      </c>
      <c r="K150" s="4">
        <f t="shared" si="51"/>
        <v>469520722</v>
      </c>
      <c r="L150" s="4">
        <f t="shared" si="51"/>
        <v>520804169</v>
      </c>
      <c r="M150" s="4">
        <f t="shared" si="51"/>
        <v>665468293</v>
      </c>
      <c r="N150" s="4">
        <f t="shared" si="51"/>
        <v>547072571</v>
      </c>
      <c r="O150" s="4">
        <f t="shared" si="51"/>
        <v>310282853</v>
      </c>
      <c r="P150" s="4">
        <f t="shared" si="51"/>
        <v>177545339</v>
      </c>
      <c r="Q150" s="4">
        <f t="shared" si="51"/>
        <v>113181876</v>
      </c>
      <c r="R150" s="4">
        <f t="shared" si="18"/>
        <v>113714564</v>
      </c>
      <c r="S150" s="4">
        <f t="shared" ref="S150:U150" si="52">S105</f>
        <v>115559785</v>
      </c>
      <c r="T150" s="4">
        <f t="shared" si="52"/>
        <v>163228432</v>
      </c>
      <c r="U150" s="4">
        <f t="shared" si="52"/>
        <v>305417790</v>
      </c>
      <c r="V150" s="4">
        <f t="shared" si="26"/>
        <v>258413636.58734852</v>
      </c>
      <c r="W150" s="4">
        <f t="shared" si="27"/>
        <v>145445494</v>
      </c>
      <c r="X150" s="4">
        <f t="shared" si="20"/>
        <v>184624633.80000001</v>
      </c>
      <c r="Y150" s="4">
        <f t="shared" si="21"/>
        <v>223805275.285</v>
      </c>
      <c r="Z150" s="4">
        <f t="shared" si="28"/>
        <v>319465801</v>
      </c>
    </row>
    <row r="151" spans="1:26" x14ac:dyDescent="0.2">
      <c r="A151" s="4">
        <v>150000</v>
      </c>
      <c r="B151" s="4">
        <f t="shared" ref="B151:B158" si="53">A152</f>
        <v>200000</v>
      </c>
      <c r="C151" s="4">
        <f t="shared" ref="C151:E151" si="54">C106</f>
        <v>148743575</v>
      </c>
      <c r="D151" s="4">
        <f t="shared" si="54"/>
        <v>187816010</v>
      </c>
      <c r="E151" s="4">
        <f t="shared" si="54"/>
        <v>100966280</v>
      </c>
      <c r="F151" s="4">
        <f t="shared" si="15"/>
        <v>76248899.874230832</v>
      </c>
      <c r="G151" s="4">
        <f t="shared" si="23"/>
        <v>115131492</v>
      </c>
      <c r="H151" s="4">
        <f t="shared" si="16"/>
        <v>111802942.75155294</v>
      </c>
      <c r="I151" s="4">
        <f t="shared" ref="I151:Q151" si="55">I106</f>
        <v>156201910</v>
      </c>
      <c r="J151" s="4">
        <f t="shared" si="55"/>
        <v>235902838</v>
      </c>
      <c r="K151" s="4">
        <f t="shared" si="55"/>
        <v>248398502</v>
      </c>
      <c r="L151" s="4">
        <f t="shared" si="55"/>
        <v>282666461</v>
      </c>
      <c r="M151" s="4">
        <f t="shared" si="55"/>
        <v>386448585</v>
      </c>
      <c r="N151" s="4">
        <f t="shared" si="55"/>
        <v>307541512</v>
      </c>
      <c r="O151" s="4">
        <f t="shared" si="55"/>
        <v>152997684</v>
      </c>
      <c r="P151" s="4">
        <f t="shared" si="55"/>
        <v>92717995</v>
      </c>
      <c r="Q151" s="4">
        <f t="shared" si="55"/>
        <v>57306955</v>
      </c>
      <c r="R151" s="4">
        <f t="shared" si="18"/>
        <v>60667941</v>
      </c>
      <c r="S151" s="4">
        <f t="shared" ref="S151:U151" si="56">S106</f>
        <v>61551984</v>
      </c>
      <c r="T151" s="4">
        <f t="shared" si="56"/>
        <v>88850608</v>
      </c>
      <c r="U151" s="4">
        <f t="shared" si="56"/>
        <v>154082831</v>
      </c>
      <c r="V151" s="4">
        <f t="shared" si="26"/>
        <v>127135488.55329949</v>
      </c>
      <c r="W151" s="4">
        <f t="shared" si="27"/>
        <v>63072251</v>
      </c>
      <c r="X151" s="4">
        <f t="shared" si="20"/>
        <v>89564461</v>
      </c>
      <c r="Y151" s="4">
        <f t="shared" si="21"/>
        <v>107352026.25</v>
      </c>
      <c r="Z151" s="4">
        <f t="shared" si="28"/>
        <v>155563843</v>
      </c>
    </row>
    <row r="152" spans="1:26" x14ac:dyDescent="0.2">
      <c r="A152" s="4">
        <v>200000</v>
      </c>
      <c r="B152" s="4">
        <f t="shared" si="53"/>
        <v>250000</v>
      </c>
      <c r="C152" s="4">
        <f t="shared" ref="C152:E152" si="57">C107</f>
        <v>89325520</v>
      </c>
      <c r="D152" s="4">
        <f t="shared" si="57"/>
        <v>115428091</v>
      </c>
      <c r="E152" s="4">
        <f t="shared" si="57"/>
        <v>68307141</v>
      </c>
      <c r="F152" s="4">
        <f t="shared" si="15"/>
        <v>45295466.570964269</v>
      </c>
      <c r="G152" s="4">
        <f t="shared" si="23"/>
        <v>63629403</v>
      </c>
      <c r="H152" s="4">
        <f t="shared" si="16"/>
        <v>61708147.21328868</v>
      </c>
      <c r="I152" s="4">
        <f t="shared" ref="I152:Q152" si="58">I107</f>
        <v>95951250</v>
      </c>
      <c r="J152" s="4">
        <f t="shared" si="58"/>
        <v>152396057</v>
      </c>
      <c r="K152" s="4">
        <f t="shared" si="58"/>
        <v>148156350</v>
      </c>
      <c r="L152" s="4">
        <f t="shared" si="58"/>
        <v>178749539</v>
      </c>
      <c r="M152" s="4">
        <f t="shared" si="58"/>
        <v>259848481</v>
      </c>
      <c r="N152" s="4">
        <f t="shared" si="58"/>
        <v>202471617</v>
      </c>
      <c r="O152" s="4">
        <f t="shared" si="58"/>
        <v>86298033</v>
      </c>
      <c r="P152" s="4">
        <f t="shared" si="58"/>
        <v>47715427</v>
      </c>
      <c r="Q152" s="4">
        <f t="shared" si="58"/>
        <v>33167184</v>
      </c>
      <c r="R152" s="4">
        <f t="shared" si="18"/>
        <v>34933663</v>
      </c>
      <c r="S152" s="4">
        <f t="shared" ref="S152:U152" si="59">S107</f>
        <v>44755900</v>
      </c>
      <c r="T152" s="4">
        <f t="shared" si="59"/>
        <v>52013276</v>
      </c>
      <c r="U152" s="4">
        <f t="shared" si="59"/>
        <v>93911025</v>
      </c>
      <c r="V152" s="4">
        <f t="shared" si="26"/>
        <v>80229672.483221471</v>
      </c>
      <c r="W152" s="4">
        <f t="shared" si="27"/>
        <v>43966027</v>
      </c>
      <c r="X152" s="4">
        <f t="shared" si="20"/>
        <v>50330143</v>
      </c>
      <c r="Y152" s="4">
        <f t="shared" si="21"/>
        <v>58610792.695</v>
      </c>
      <c r="Z152" s="4">
        <f t="shared" si="28"/>
        <v>85001384</v>
      </c>
    </row>
    <row r="153" spans="1:26" x14ac:dyDescent="0.2">
      <c r="A153" s="4">
        <v>250000</v>
      </c>
      <c r="B153" s="4">
        <f t="shared" si="53"/>
        <v>300000</v>
      </c>
      <c r="C153" s="4">
        <f t="shared" ref="C153:E153" si="60">C108</f>
        <v>66955722</v>
      </c>
      <c r="D153" s="4">
        <f t="shared" si="60"/>
        <v>67904435</v>
      </c>
      <c r="E153" s="4">
        <f t="shared" si="60"/>
        <v>45865252</v>
      </c>
      <c r="F153" s="4">
        <f t="shared" si="15"/>
        <v>22406759.589546997</v>
      </c>
      <c r="G153" s="4">
        <f t="shared" si="23"/>
        <v>45776131</v>
      </c>
      <c r="H153" s="4">
        <f t="shared" si="16"/>
        <v>41519906.338518873</v>
      </c>
      <c r="I153" s="4">
        <f t="shared" ref="I153:Q153" si="61">I108</f>
        <v>51196591</v>
      </c>
      <c r="J153" s="4">
        <f t="shared" si="61"/>
        <v>102597066</v>
      </c>
      <c r="K153" s="4">
        <f t="shared" si="61"/>
        <v>107342395</v>
      </c>
      <c r="L153" s="4">
        <f t="shared" si="61"/>
        <v>128946952</v>
      </c>
      <c r="M153" s="4">
        <f t="shared" si="61"/>
        <v>178339824</v>
      </c>
      <c r="N153" s="4">
        <f t="shared" si="61"/>
        <v>154845578</v>
      </c>
      <c r="O153" s="4">
        <f t="shared" si="61"/>
        <v>70936032</v>
      </c>
      <c r="P153" s="4">
        <f t="shared" si="61"/>
        <v>37269526</v>
      </c>
      <c r="Q153" s="4">
        <f t="shared" si="61"/>
        <v>18847771</v>
      </c>
      <c r="R153" s="4">
        <f t="shared" si="18"/>
        <v>20516919</v>
      </c>
      <c r="S153" s="4">
        <f t="shared" ref="S153:U153" si="62">S108</f>
        <v>33172824</v>
      </c>
      <c r="T153" s="4">
        <f t="shared" si="62"/>
        <v>37075008</v>
      </c>
      <c r="U153" s="4">
        <f t="shared" si="62"/>
        <v>56517125</v>
      </c>
      <c r="V153" s="4">
        <f t="shared" si="26"/>
        <v>51518495.463525474</v>
      </c>
      <c r="W153" s="4">
        <f t="shared" si="27"/>
        <v>26257379</v>
      </c>
      <c r="X153" s="4">
        <f t="shared" si="20"/>
        <v>38423652.399999999</v>
      </c>
      <c r="Y153" s="4">
        <f t="shared" si="21"/>
        <v>43435236.5</v>
      </c>
      <c r="Z153" s="4">
        <f t="shared" si="28"/>
        <v>52225538</v>
      </c>
    </row>
    <row r="154" spans="1:26" x14ac:dyDescent="0.2">
      <c r="A154" s="4">
        <v>300000</v>
      </c>
      <c r="B154" s="4">
        <f t="shared" si="53"/>
        <v>400000</v>
      </c>
      <c r="C154" s="4">
        <f t="shared" ref="C154:E154" si="63">C109</f>
        <v>90420665</v>
      </c>
      <c r="D154" s="4">
        <f t="shared" si="63"/>
        <v>96614153</v>
      </c>
      <c r="E154" s="4">
        <f t="shared" si="63"/>
        <v>58252657</v>
      </c>
      <c r="F154" s="4">
        <f t="shared" si="15"/>
        <v>32894397.373967838</v>
      </c>
      <c r="G154" s="4">
        <f t="shared" si="23"/>
        <v>55514661</v>
      </c>
      <c r="H154" s="4">
        <f t="shared" si="16"/>
        <v>60002136.410696223</v>
      </c>
      <c r="I154" s="4">
        <f t="shared" ref="I154:Q154" si="64">I109</f>
        <v>80466344</v>
      </c>
      <c r="J154" s="4">
        <f t="shared" si="64"/>
        <v>128608152</v>
      </c>
      <c r="K154" s="4">
        <f t="shared" si="64"/>
        <v>135455669</v>
      </c>
      <c r="L154" s="4">
        <f t="shared" si="64"/>
        <v>180290580</v>
      </c>
      <c r="M154" s="4">
        <f t="shared" si="64"/>
        <v>275680403</v>
      </c>
      <c r="N154" s="4">
        <f t="shared" si="64"/>
        <v>185892588</v>
      </c>
      <c r="O154" s="4">
        <f t="shared" si="64"/>
        <v>93626656</v>
      </c>
      <c r="P154" s="4">
        <f t="shared" si="64"/>
        <v>46596088</v>
      </c>
      <c r="Q154" s="4">
        <f t="shared" si="64"/>
        <v>30953351</v>
      </c>
      <c r="R154" s="4">
        <f t="shared" si="18"/>
        <v>23614150</v>
      </c>
      <c r="S154" s="4">
        <f t="shared" ref="S154:U154" si="65">S109</f>
        <v>26259425</v>
      </c>
      <c r="T154" s="4">
        <f t="shared" si="65"/>
        <v>44834642</v>
      </c>
      <c r="U154" s="4">
        <f t="shared" si="65"/>
        <v>74662803</v>
      </c>
      <c r="V154" s="4">
        <f t="shared" si="26"/>
        <v>64111347.727532916</v>
      </c>
      <c r="W154" s="4">
        <f t="shared" si="27"/>
        <v>37443799</v>
      </c>
      <c r="X154" s="4">
        <f t="shared" si="20"/>
        <v>39615590</v>
      </c>
      <c r="Y154" s="4">
        <f t="shared" si="21"/>
        <v>55685092.722499996</v>
      </c>
      <c r="Z154" s="4">
        <f t="shared" si="28"/>
        <v>72400752</v>
      </c>
    </row>
    <row r="155" spans="1:26" x14ac:dyDescent="0.2">
      <c r="A155" s="4">
        <v>400000</v>
      </c>
      <c r="B155" s="4">
        <f t="shared" si="53"/>
        <v>500000</v>
      </c>
      <c r="C155" s="4">
        <f t="shared" ref="C155:E155" si="66">C110</f>
        <v>54124763</v>
      </c>
      <c r="D155" s="4">
        <f t="shared" si="66"/>
        <v>62456795</v>
      </c>
      <c r="E155" s="4">
        <f t="shared" si="66"/>
        <v>31060895</v>
      </c>
      <c r="F155" s="4">
        <f t="shared" si="15"/>
        <v>27081724.648432888</v>
      </c>
      <c r="G155" s="4">
        <f t="shared" si="23"/>
        <v>36304891</v>
      </c>
      <c r="H155" s="4">
        <f t="shared" si="16"/>
        <v>34087503.402048633</v>
      </c>
      <c r="I155" s="4">
        <f t="shared" ref="I155:Q155" si="67">I110</f>
        <v>44680910</v>
      </c>
      <c r="J155" s="4">
        <f t="shared" si="67"/>
        <v>87130985</v>
      </c>
      <c r="K155" s="4">
        <f t="shared" si="67"/>
        <v>84975135</v>
      </c>
      <c r="L155" s="4">
        <f t="shared" si="67"/>
        <v>119042235</v>
      </c>
      <c r="M155" s="4">
        <f t="shared" si="67"/>
        <v>168324191</v>
      </c>
      <c r="N155" s="4">
        <f t="shared" si="67"/>
        <v>140920987</v>
      </c>
      <c r="O155" s="4">
        <f t="shared" si="67"/>
        <v>46353390</v>
      </c>
      <c r="P155" s="4">
        <f t="shared" si="67"/>
        <v>32375198</v>
      </c>
      <c r="Q155" s="4">
        <f t="shared" si="67"/>
        <v>16423352</v>
      </c>
      <c r="R155" s="4">
        <f t="shared" si="18"/>
        <v>18497194</v>
      </c>
      <c r="S155" s="4">
        <f t="shared" ref="S155:U155" si="68">S110</f>
        <v>17328950</v>
      </c>
      <c r="T155" s="4">
        <f t="shared" si="68"/>
        <v>32645475</v>
      </c>
      <c r="U155" s="4">
        <f t="shared" si="68"/>
        <v>49149566</v>
      </c>
      <c r="V155" s="4">
        <f t="shared" si="26"/>
        <v>43113520.187594704</v>
      </c>
      <c r="W155" s="4">
        <f t="shared" si="27"/>
        <v>20895193</v>
      </c>
      <c r="X155" s="4">
        <f t="shared" si="20"/>
        <v>33110968</v>
      </c>
      <c r="Y155" s="4">
        <f t="shared" si="21"/>
        <v>35407537.75</v>
      </c>
      <c r="Z155" s="4">
        <f t="shared" si="28"/>
        <v>42808159</v>
      </c>
    </row>
    <row r="156" spans="1:26" x14ac:dyDescent="0.2">
      <c r="A156" s="4">
        <v>500000</v>
      </c>
      <c r="B156" s="4">
        <f t="shared" si="53"/>
        <v>750000</v>
      </c>
      <c r="C156" s="4">
        <f t="shared" ref="C156:E156" si="69">C111</f>
        <v>80377939</v>
      </c>
      <c r="D156" s="4">
        <f t="shared" si="69"/>
        <v>76782508</v>
      </c>
      <c r="E156" s="4">
        <f t="shared" si="69"/>
        <v>58890818</v>
      </c>
      <c r="F156" s="4">
        <f t="shared" si="15"/>
        <v>28253234.625781298</v>
      </c>
      <c r="G156" s="4">
        <f t="shared" si="23"/>
        <v>53307266</v>
      </c>
      <c r="H156" s="4">
        <f t="shared" si="16"/>
        <v>44332205.275751285</v>
      </c>
      <c r="I156" s="4">
        <f t="shared" ref="I156:Q156" si="70">I111</f>
        <v>75256576</v>
      </c>
      <c r="J156" s="4">
        <f t="shared" si="70"/>
        <v>124511263</v>
      </c>
      <c r="K156" s="4">
        <f t="shared" si="70"/>
        <v>127866389</v>
      </c>
      <c r="L156" s="4">
        <f t="shared" si="70"/>
        <v>147088553</v>
      </c>
      <c r="M156" s="4">
        <f t="shared" si="70"/>
        <v>264897829</v>
      </c>
      <c r="N156" s="4">
        <f t="shared" si="70"/>
        <v>210335694</v>
      </c>
      <c r="O156" s="4">
        <f t="shared" si="70"/>
        <v>93096873</v>
      </c>
      <c r="P156" s="4">
        <f t="shared" si="70"/>
        <v>49568873</v>
      </c>
      <c r="Q156" s="4">
        <f t="shared" si="70"/>
        <v>32751709</v>
      </c>
      <c r="R156" s="4">
        <f t="shared" si="18"/>
        <v>28435769</v>
      </c>
      <c r="S156" s="4">
        <f t="shared" ref="S156:U156" si="71">S111</f>
        <v>34230217</v>
      </c>
      <c r="T156" s="4">
        <f t="shared" si="71"/>
        <v>48749585</v>
      </c>
      <c r="U156" s="4">
        <f t="shared" si="71"/>
        <v>75753068</v>
      </c>
      <c r="V156" s="4">
        <f t="shared" si="26"/>
        <v>62979206.405946992</v>
      </c>
      <c r="W156" s="4">
        <f t="shared" si="27"/>
        <v>34748708</v>
      </c>
      <c r="X156" s="4">
        <f t="shared" si="20"/>
        <v>44201007</v>
      </c>
      <c r="Y156" s="4">
        <f t="shared" si="21"/>
        <v>42125830.972499996</v>
      </c>
      <c r="Z156" s="4">
        <f t="shared" si="28"/>
        <v>55021504</v>
      </c>
    </row>
    <row r="157" spans="1:26" x14ac:dyDescent="0.2">
      <c r="A157" s="4">
        <v>750000</v>
      </c>
      <c r="B157" s="4">
        <f t="shared" si="53"/>
        <v>1000000</v>
      </c>
      <c r="C157" s="4">
        <f t="shared" ref="C157:E157" si="72">C112</f>
        <v>38697609</v>
      </c>
      <c r="D157" s="4">
        <f t="shared" si="72"/>
        <v>51507888</v>
      </c>
      <c r="E157" s="4">
        <f t="shared" si="72"/>
        <v>21072076</v>
      </c>
      <c r="F157" s="4">
        <f t="shared" si="15"/>
        <v>14094184.586397756</v>
      </c>
      <c r="G157" s="4">
        <f t="shared" si="23"/>
        <v>20400492</v>
      </c>
      <c r="H157" s="4">
        <f t="shared" si="16"/>
        <v>26439410.380097702</v>
      </c>
      <c r="I157" s="4">
        <f t="shared" ref="I157:Q157" si="73">I112</f>
        <v>28998120</v>
      </c>
      <c r="J157" s="4">
        <f t="shared" si="73"/>
        <v>63489066</v>
      </c>
      <c r="K157" s="4">
        <f t="shared" si="73"/>
        <v>73404258</v>
      </c>
      <c r="L157" s="4">
        <f t="shared" si="73"/>
        <v>93149528</v>
      </c>
      <c r="M157" s="4">
        <f t="shared" si="73"/>
        <v>138849192</v>
      </c>
      <c r="N157" s="4">
        <f t="shared" si="73"/>
        <v>107030458</v>
      </c>
      <c r="O157" s="4">
        <f t="shared" si="73"/>
        <v>40220354</v>
      </c>
      <c r="P157" s="4">
        <f t="shared" si="73"/>
        <v>28101831</v>
      </c>
      <c r="Q157" s="4">
        <f t="shared" si="73"/>
        <v>16418522</v>
      </c>
      <c r="R157" s="4">
        <f t="shared" si="18"/>
        <v>15275686</v>
      </c>
      <c r="S157" s="4">
        <f t="shared" ref="S157:U157" si="74">S112</f>
        <v>25060683</v>
      </c>
      <c r="T157" s="4">
        <f t="shared" si="74"/>
        <v>24837637</v>
      </c>
      <c r="U157" s="4">
        <f t="shared" si="74"/>
        <v>46630325</v>
      </c>
      <c r="V157" s="4">
        <f t="shared" si="26"/>
        <v>48621018.352443911</v>
      </c>
      <c r="W157" s="4">
        <f t="shared" si="27"/>
        <v>19677333</v>
      </c>
      <c r="X157" s="4">
        <f t="shared" si="20"/>
        <v>21355320</v>
      </c>
      <c r="Y157" s="4">
        <f t="shared" si="21"/>
        <v>24347558.75</v>
      </c>
      <c r="Z157" s="4">
        <f t="shared" si="28"/>
        <v>35368484</v>
      </c>
    </row>
    <row r="158" spans="1:26" x14ac:dyDescent="0.2">
      <c r="A158" s="4">
        <v>1000000</v>
      </c>
      <c r="B158" s="4">
        <f t="shared" si="53"/>
        <v>1500000</v>
      </c>
      <c r="C158" s="4">
        <f t="shared" ref="C158:E158" si="75">C113</f>
        <v>39243088</v>
      </c>
      <c r="D158" s="4">
        <f t="shared" si="75"/>
        <v>41668483</v>
      </c>
      <c r="E158" s="4">
        <f t="shared" si="75"/>
        <v>21988642</v>
      </c>
      <c r="F158" s="4">
        <f t="shared" si="15"/>
        <v>12782378.813767763</v>
      </c>
      <c r="G158" s="4">
        <f t="shared" si="23"/>
        <v>27040438</v>
      </c>
      <c r="H158" s="4">
        <f t="shared" si="16"/>
        <v>20141491.866856024</v>
      </c>
      <c r="I158" s="4">
        <f t="shared" ref="I158:Q158" si="76">I113</f>
        <v>27509601</v>
      </c>
      <c r="J158" s="4">
        <f t="shared" si="76"/>
        <v>57811724</v>
      </c>
      <c r="K158" s="4">
        <f t="shared" si="76"/>
        <v>67923287</v>
      </c>
      <c r="L158" s="4">
        <f t="shared" si="76"/>
        <v>98074263</v>
      </c>
      <c r="M158" s="4">
        <f t="shared" si="76"/>
        <v>148139980</v>
      </c>
      <c r="N158" s="4">
        <f t="shared" si="76"/>
        <v>102977473</v>
      </c>
      <c r="O158" s="4">
        <f t="shared" si="76"/>
        <v>70545167</v>
      </c>
      <c r="P158" s="4">
        <f t="shared" si="76"/>
        <v>34953107</v>
      </c>
      <c r="Q158" s="4">
        <f t="shared" si="76"/>
        <v>14116088</v>
      </c>
      <c r="R158" s="4">
        <f t="shared" si="18"/>
        <v>22829438</v>
      </c>
      <c r="S158" s="4">
        <f t="shared" ref="S158:U158" si="77">S113</f>
        <v>24304925</v>
      </c>
      <c r="T158" s="4">
        <f t="shared" si="77"/>
        <v>27479401</v>
      </c>
      <c r="U158" s="4">
        <f t="shared" si="77"/>
        <v>38202708</v>
      </c>
      <c r="V158" s="4">
        <f t="shared" si="26"/>
        <v>34633966.857142858</v>
      </c>
      <c r="W158" s="4">
        <f t="shared" si="27"/>
        <v>16393775</v>
      </c>
      <c r="X158" s="4">
        <f t="shared" si="20"/>
        <v>28396053</v>
      </c>
      <c r="Y158" s="4">
        <f t="shared" si="21"/>
        <v>25686083.9025</v>
      </c>
      <c r="Z158" s="4">
        <f t="shared" si="28"/>
        <v>31024800</v>
      </c>
    </row>
    <row r="159" spans="1:26" x14ac:dyDescent="0.2">
      <c r="A159" s="4">
        <v>1500000</v>
      </c>
      <c r="B159" s="4">
        <v>99999999</v>
      </c>
      <c r="C159" s="4">
        <f t="shared" ref="C159:E159" si="78">C114</f>
        <v>98243804</v>
      </c>
      <c r="D159" s="4">
        <f t="shared" si="78"/>
        <v>110981762</v>
      </c>
      <c r="E159" s="4">
        <f t="shared" si="78"/>
        <v>55089497</v>
      </c>
      <c r="F159" s="4">
        <f t="shared" si="15"/>
        <v>36298227.824614272</v>
      </c>
      <c r="G159" s="4">
        <f t="shared" si="23"/>
        <v>59553585</v>
      </c>
      <c r="H159" s="4">
        <f t="shared" si="16"/>
        <v>60956194.685820699</v>
      </c>
      <c r="I159" s="4">
        <f t="shared" ref="I159:Q159" si="79">I114</f>
        <v>77804224</v>
      </c>
      <c r="J159" s="4">
        <f t="shared" si="79"/>
        <v>128106293</v>
      </c>
      <c r="K159" s="4">
        <f t="shared" si="79"/>
        <v>177799845</v>
      </c>
      <c r="L159" s="4">
        <f t="shared" si="79"/>
        <v>205112773</v>
      </c>
      <c r="M159" s="4">
        <f t="shared" si="79"/>
        <v>380434055</v>
      </c>
      <c r="N159" s="4">
        <f t="shared" si="79"/>
        <v>348773857</v>
      </c>
      <c r="O159" s="4">
        <f t="shared" si="79"/>
        <v>152546171</v>
      </c>
      <c r="P159" s="4">
        <f t="shared" si="79"/>
        <v>91762762</v>
      </c>
      <c r="Q159" s="4">
        <f t="shared" si="79"/>
        <v>21119468</v>
      </c>
      <c r="R159" s="4">
        <f t="shared" si="18"/>
        <v>26657602</v>
      </c>
      <c r="S159" s="4">
        <f t="shared" ref="S159:U159" si="80">S114</f>
        <v>33397767</v>
      </c>
      <c r="T159" s="4">
        <f t="shared" si="80"/>
        <v>46074000</v>
      </c>
      <c r="U159" s="4">
        <f t="shared" si="80"/>
        <v>69300033</v>
      </c>
      <c r="V159" s="4">
        <f t="shared" si="26"/>
        <v>43977428.534741007</v>
      </c>
      <c r="W159" s="4">
        <f t="shared" si="27"/>
        <v>23039033</v>
      </c>
      <c r="X159" s="4">
        <f t="shared" si="20"/>
        <v>40907800</v>
      </c>
      <c r="Y159" s="4">
        <f t="shared" si="21"/>
        <v>57357911.75</v>
      </c>
      <c r="Z159" s="4">
        <f t="shared" si="28"/>
        <v>43081408</v>
      </c>
    </row>
    <row r="161" spans="1:26" x14ac:dyDescent="0.2">
      <c r="C161" s="13" t="s">
        <v>135</v>
      </c>
    </row>
    <row r="162" spans="1:26" x14ac:dyDescent="0.2">
      <c r="C162" s="13">
        <v>1918</v>
      </c>
      <c r="D162" s="13">
        <v>1919</v>
      </c>
      <c r="E162" s="13">
        <v>1920</v>
      </c>
      <c r="F162" s="13">
        <v>1921</v>
      </c>
      <c r="G162" s="13">
        <v>1922</v>
      </c>
      <c r="H162" s="13">
        <v>1923</v>
      </c>
      <c r="I162" s="13">
        <v>1924</v>
      </c>
      <c r="J162" s="13">
        <v>1925</v>
      </c>
      <c r="K162" s="13">
        <v>1926</v>
      </c>
      <c r="L162" s="13">
        <v>1927</v>
      </c>
      <c r="M162" s="13">
        <v>1928</v>
      </c>
      <c r="N162" s="13">
        <v>1929</v>
      </c>
      <c r="O162" s="13">
        <v>1930</v>
      </c>
      <c r="P162" s="13">
        <v>1931</v>
      </c>
      <c r="Q162" s="13">
        <v>1932</v>
      </c>
      <c r="R162" s="13">
        <v>1933</v>
      </c>
      <c r="S162" s="13">
        <v>1934</v>
      </c>
      <c r="T162" s="13">
        <v>1935</v>
      </c>
      <c r="U162" s="13">
        <v>1936</v>
      </c>
      <c r="V162" s="13">
        <v>1937</v>
      </c>
      <c r="W162" s="13">
        <v>1938</v>
      </c>
      <c r="X162" s="13">
        <v>1939</v>
      </c>
      <c r="Y162" s="13">
        <v>1940</v>
      </c>
      <c r="Z162" s="13">
        <v>1941</v>
      </c>
    </row>
    <row r="163" spans="1:26" x14ac:dyDescent="0.2">
      <c r="A163" s="4">
        <v>20000</v>
      </c>
      <c r="B163" s="4">
        <v>25000</v>
      </c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>
        <f>Z96-(0.1675*'Table 2'!Z3/(1-0.1675))</f>
        <v>679321574.01501501</v>
      </c>
    </row>
    <row r="164" spans="1:26" x14ac:dyDescent="0.2">
      <c r="A164" s="4">
        <v>25000</v>
      </c>
      <c r="B164" s="4">
        <v>30000</v>
      </c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>
        <f>Z97-(0.1675*'Table 2'!Z4/(1-0.1675))</f>
        <v>493665913.48648649</v>
      </c>
    </row>
    <row r="165" spans="1:26" x14ac:dyDescent="0.2">
      <c r="A165" s="4">
        <v>30000</v>
      </c>
      <c r="B165" s="4">
        <v>40000</v>
      </c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>
        <f>Z98-(0.1675*'Table 2'!Z5/(1-0.1675))</f>
        <v>677536173.93693697</v>
      </c>
    </row>
    <row r="166" spans="1:26" x14ac:dyDescent="0.2">
      <c r="A166" s="4">
        <v>40000</v>
      </c>
      <c r="B166" s="4">
        <v>50000</v>
      </c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>
        <f>Z99-(0.1675*'Table 2'!Z6/(1-0.1675))</f>
        <v>448394470.990991</v>
      </c>
    </row>
    <row r="167" spans="1:26" x14ac:dyDescent="0.2">
      <c r="A167" s="4">
        <v>50000</v>
      </c>
      <c r="B167" s="4">
        <v>60000</v>
      </c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>
        <f>Z100-(0.1675*'Table 2'!Z7/(1-0.1675))</f>
        <v>314897296.24924922</v>
      </c>
    </row>
    <row r="168" spans="1:26" x14ac:dyDescent="0.2">
      <c r="A168" s="4">
        <v>60000</v>
      </c>
      <c r="B168" s="4">
        <v>70000</v>
      </c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>
        <f>Z101-(0.1675*'Table 2'!Z8/(1-0.1675))</f>
        <v>231674970.73273274</v>
      </c>
    </row>
    <row r="169" spans="1:26" x14ac:dyDescent="0.2">
      <c r="A169" s="4">
        <v>70000</v>
      </c>
      <c r="B169" s="4">
        <v>80000</v>
      </c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>
        <f>Z102-(0.1675*'Table 2'!Z9/(1-0.1675))</f>
        <v>173954385.78078079</v>
      </c>
    </row>
    <row r="170" spans="1:26" x14ac:dyDescent="0.2">
      <c r="A170" s="4">
        <v>80000</v>
      </c>
      <c r="B170" s="4">
        <v>90000</v>
      </c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>
        <f>Z103-(0.1675*'Table 2'!Z10/(1-0.1675))</f>
        <v>137677743.32732734</v>
      </c>
    </row>
    <row r="171" spans="1:26" x14ac:dyDescent="0.2">
      <c r="A171" s="4">
        <v>90000</v>
      </c>
      <c r="B171" s="4">
        <v>100000</v>
      </c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>
        <f>Z104-(0.1675*'Table 2'!Z11/(1-0.1675))</f>
        <v>111023615.6936937</v>
      </c>
    </row>
    <row r="172" spans="1:26" x14ac:dyDescent="0.2">
      <c r="A172" s="4">
        <v>100000</v>
      </c>
      <c r="B172" s="4">
        <v>150000</v>
      </c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>
        <f>Z105-(0.1675*'Table 2'!Z12/(1-0.1675))</f>
        <v>318788381.3033033</v>
      </c>
    </row>
    <row r="173" spans="1:26" x14ac:dyDescent="0.2">
      <c r="A173" s="4">
        <v>150000</v>
      </c>
      <c r="B173" s="4">
        <f t="shared" ref="B173:B180" si="81">A174</f>
        <v>200000</v>
      </c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>
        <f>Z106-(0.1675*'Table 2'!Z13/(1-0.1675))</f>
        <v>155330519.42342341</v>
      </c>
    </row>
    <row r="174" spans="1:26" x14ac:dyDescent="0.2">
      <c r="A174" s="4">
        <v>200000</v>
      </c>
      <c r="B174" s="4">
        <f t="shared" si="81"/>
        <v>250000</v>
      </c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>
        <f>Z107-(0.1675*'Table 2'!Z14/(1-0.1675))</f>
        <v>84898741.609609604</v>
      </c>
    </row>
    <row r="175" spans="1:26" x14ac:dyDescent="0.2">
      <c r="A175" s="4">
        <v>250000</v>
      </c>
      <c r="B175" s="4">
        <f t="shared" si="81"/>
        <v>300000</v>
      </c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>
        <f>Z108-(0.1675*'Table 2'!Z15/(1-0.1675))</f>
        <v>52172056.30630631</v>
      </c>
    </row>
    <row r="176" spans="1:26" x14ac:dyDescent="0.2">
      <c r="A176" s="4">
        <v>300000</v>
      </c>
      <c r="B176" s="4">
        <f t="shared" si="81"/>
        <v>400000</v>
      </c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>
        <f>Z109-(0.1675*'Table 2'!Z16/(1-0.1675))</f>
        <v>72341789.78678678</v>
      </c>
    </row>
    <row r="177" spans="1:26" x14ac:dyDescent="0.2">
      <c r="A177" s="4">
        <v>400000</v>
      </c>
      <c r="B177" s="4">
        <f t="shared" si="81"/>
        <v>500000</v>
      </c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>
        <f>Z110-(0.1675*'Table 2'!Z17/(1-0.1675))</f>
        <v>42778325.891891889</v>
      </c>
    </row>
    <row r="178" spans="1:26" x14ac:dyDescent="0.2">
      <c r="A178" s="4">
        <v>500000</v>
      </c>
      <c r="B178" s="4">
        <f t="shared" si="81"/>
        <v>750000</v>
      </c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>
        <f>Z111-(0.1675*'Table 2'!Z18/(1-0.1675))</f>
        <v>54995154.087087087</v>
      </c>
    </row>
    <row r="179" spans="1:26" x14ac:dyDescent="0.2">
      <c r="A179" s="4">
        <v>750000</v>
      </c>
      <c r="B179" s="4">
        <f t="shared" si="81"/>
        <v>1000000</v>
      </c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>
        <f>Z112-(0.1675*'Table 2'!Z19/(1-0.1675))</f>
        <v>35356341.50750751</v>
      </c>
    </row>
    <row r="180" spans="1:26" x14ac:dyDescent="0.2">
      <c r="A180" s="4">
        <v>1000000</v>
      </c>
      <c r="B180" s="4">
        <f t="shared" si="81"/>
        <v>1500000</v>
      </c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>
        <f>Z113-(0.1675*'Table 2'!Z20/(1-0.1675))</f>
        <v>31016751.951951951</v>
      </c>
    </row>
    <row r="181" spans="1:26" x14ac:dyDescent="0.2">
      <c r="A181" s="4">
        <v>1500000</v>
      </c>
      <c r="B181" s="4">
        <v>99999999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>
        <f>Z114-(0.1675*'Table 2'!Z21/(1-0.1675))</f>
        <v>43076694.861861862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74"/>
  <sheetViews>
    <sheetView workbookViewId="0">
      <pane xSplit="2" ySplit="2" topLeftCell="S3" activePane="bottomRight" state="frozen"/>
      <selection pane="topRight" activeCell="C1" sqref="C1"/>
      <selection pane="bottomLeft" activeCell="A4" sqref="A4"/>
      <selection pane="bottomRight" activeCell="C1" sqref="C1"/>
    </sheetView>
  </sheetViews>
  <sheetFormatPr defaultRowHeight="12.75" x14ac:dyDescent="0.2"/>
  <cols>
    <col min="1" max="1" width="10.5703125" customWidth="1"/>
    <col min="2" max="2" width="10" customWidth="1"/>
    <col min="3" max="3" width="18" customWidth="1"/>
    <col min="4" max="5" width="17.5703125" customWidth="1"/>
    <col min="6" max="6" width="18.42578125" customWidth="1"/>
    <col min="7" max="7" width="17.85546875" customWidth="1"/>
    <col min="8" max="8" width="14.42578125" bestFit="1" customWidth="1"/>
    <col min="9" max="9" width="17.42578125" customWidth="1"/>
    <col min="10" max="10" width="17.28515625" customWidth="1"/>
    <col min="11" max="11" width="17.85546875" customWidth="1"/>
    <col min="12" max="12" width="18.85546875" customWidth="1"/>
    <col min="13" max="13" width="17.42578125" customWidth="1"/>
    <col min="14" max="14" width="18" customWidth="1"/>
    <col min="15" max="15" width="18.5703125" customWidth="1"/>
    <col min="16" max="16" width="17.28515625" customWidth="1"/>
    <col min="17" max="17" width="17.5703125" customWidth="1"/>
    <col min="18" max="18" width="18.140625" customWidth="1"/>
    <col min="19" max="19" width="19.28515625" customWidth="1"/>
    <col min="20" max="20" width="18.42578125" customWidth="1"/>
    <col min="21" max="21" width="17.5703125" customWidth="1"/>
    <col min="22" max="22" width="17.28515625" customWidth="1"/>
    <col min="23" max="23" width="17.85546875" customWidth="1"/>
    <col min="24" max="24" width="17.5703125" customWidth="1"/>
    <col min="25" max="25" width="18.140625" customWidth="1"/>
    <col min="26" max="26" width="17.7109375" customWidth="1"/>
    <col min="29" max="29" width="15.28515625" customWidth="1"/>
    <col min="30" max="30" width="14.42578125" customWidth="1"/>
    <col min="31" max="31" width="24.7109375" customWidth="1"/>
    <col min="32" max="32" width="25.42578125" customWidth="1"/>
    <col min="33" max="33" width="27" customWidth="1"/>
    <col min="34" max="34" width="26.28515625" customWidth="1"/>
    <col min="35" max="35" width="26.140625" customWidth="1"/>
    <col min="36" max="36" width="27.140625" customWidth="1"/>
    <col min="37" max="37" width="24.5703125" customWidth="1"/>
    <col min="38" max="38" width="26.7109375" customWidth="1"/>
    <col min="40" max="40" width="18.7109375" customWidth="1"/>
    <col min="41" max="41" width="18.85546875" customWidth="1"/>
    <col min="42" max="42" width="18.140625" customWidth="1"/>
    <col min="43" max="43" width="18.42578125" customWidth="1"/>
  </cols>
  <sheetData>
    <row r="1" spans="1:43" x14ac:dyDescent="0.2">
      <c r="C1" t="s">
        <v>28</v>
      </c>
      <c r="AC1" t="s">
        <v>75</v>
      </c>
      <c r="AN1" t="s">
        <v>29</v>
      </c>
    </row>
    <row r="2" spans="1:43" x14ac:dyDescent="0.2">
      <c r="C2">
        <v>1918</v>
      </c>
      <c r="D2">
        <v>1919</v>
      </c>
      <c r="E2">
        <v>1920</v>
      </c>
      <c r="F2" s="10">
        <v>1921</v>
      </c>
      <c r="G2" s="10">
        <v>1922</v>
      </c>
      <c r="H2" s="7">
        <v>1923</v>
      </c>
      <c r="I2" s="7">
        <v>1924</v>
      </c>
      <c r="J2" s="7">
        <v>1925</v>
      </c>
      <c r="K2">
        <v>1926</v>
      </c>
      <c r="L2">
        <v>1927</v>
      </c>
      <c r="M2">
        <v>1928</v>
      </c>
      <c r="N2">
        <v>1929</v>
      </c>
      <c r="O2">
        <v>1930</v>
      </c>
      <c r="P2">
        <v>1931</v>
      </c>
      <c r="Q2">
        <v>1932</v>
      </c>
      <c r="R2">
        <v>1933</v>
      </c>
      <c r="S2">
        <v>1934</v>
      </c>
      <c r="T2">
        <v>1935</v>
      </c>
      <c r="U2">
        <v>1936</v>
      </c>
      <c r="V2">
        <v>1937</v>
      </c>
      <c r="W2">
        <v>1938</v>
      </c>
      <c r="X2">
        <v>1939</v>
      </c>
      <c r="Y2">
        <v>1940</v>
      </c>
      <c r="Z2">
        <v>1941</v>
      </c>
      <c r="AC2" s="7">
        <v>1924</v>
      </c>
      <c r="AD2" s="7">
        <v>1925</v>
      </c>
      <c r="AE2">
        <v>1926</v>
      </c>
      <c r="AF2">
        <v>1927</v>
      </c>
      <c r="AG2">
        <v>1928</v>
      </c>
      <c r="AH2">
        <v>1929</v>
      </c>
      <c r="AI2">
        <v>1930</v>
      </c>
      <c r="AJ2">
        <v>1931</v>
      </c>
      <c r="AK2">
        <v>1932</v>
      </c>
      <c r="AL2">
        <v>1933</v>
      </c>
      <c r="AN2">
        <v>1938</v>
      </c>
      <c r="AO2">
        <v>1939</v>
      </c>
      <c r="AP2">
        <v>1940</v>
      </c>
      <c r="AQ2">
        <v>1941</v>
      </c>
    </row>
    <row r="3" spans="1:43" x14ac:dyDescent="0.2">
      <c r="A3" s="4">
        <v>20000</v>
      </c>
      <c r="B3" s="4">
        <v>25000</v>
      </c>
      <c r="C3" s="4">
        <v>31360693</v>
      </c>
      <c r="D3" s="4">
        <v>43590200</v>
      </c>
      <c r="E3" s="4">
        <v>45050205</v>
      </c>
      <c r="F3" s="4">
        <v>37486600</v>
      </c>
      <c r="G3" s="4">
        <v>44191880</v>
      </c>
      <c r="H3" s="3">
        <v>50286230</v>
      </c>
      <c r="I3" s="3">
        <v>68183554</v>
      </c>
      <c r="J3" s="3">
        <v>114998072</v>
      </c>
      <c r="K3" s="3">
        <v>113559996</v>
      </c>
      <c r="L3" s="3">
        <v>115351651</v>
      </c>
      <c r="M3" s="3">
        <v>123557719</v>
      </c>
      <c r="N3" s="3">
        <v>119357266</v>
      </c>
      <c r="O3" s="3">
        <v>81893547</v>
      </c>
      <c r="P3" s="3">
        <v>53184013</v>
      </c>
      <c r="Q3" s="3">
        <v>24178306</v>
      </c>
      <c r="R3" s="3">
        <v>24483413</v>
      </c>
      <c r="S3" s="3">
        <v>32570291</v>
      </c>
      <c r="T3" s="3">
        <v>39680492</v>
      </c>
      <c r="U3" s="3">
        <v>59455480</v>
      </c>
      <c r="V3" s="3">
        <v>57473914</v>
      </c>
      <c r="W3" s="3">
        <v>35997700</v>
      </c>
      <c r="X3" s="3">
        <v>43112378</v>
      </c>
      <c r="Y3" s="3">
        <v>40441482</v>
      </c>
      <c r="Z3" s="3">
        <v>40317463</v>
      </c>
      <c r="AB3" s="3"/>
      <c r="AC3" s="3"/>
      <c r="AD3" s="3"/>
      <c r="AE3" s="3"/>
      <c r="AF3" s="3"/>
      <c r="AG3" s="3"/>
      <c r="AH3" s="3"/>
      <c r="AI3" s="3"/>
      <c r="AJ3" s="3"/>
      <c r="AK3" s="3">
        <v>3084671</v>
      </c>
      <c r="AL3" s="3">
        <v>2130437</v>
      </c>
      <c r="AN3" s="3">
        <v>7158342</v>
      </c>
      <c r="AO3" s="3">
        <v>8461903</v>
      </c>
      <c r="AP3" s="3">
        <v>9895794</v>
      </c>
      <c r="AQ3" s="3">
        <v>12585041</v>
      </c>
    </row>
    <row r="4" spans="1:43" x14ac:dyDescent="0.2">
      <c r="A4" s="4">
        <v>25000</v>
      </c>
      <c r="B4" s="4">
        <v>30000</v>
      </c>
      <c r="C4" s="4">
        <v>19339971</v>
      </c>
      <c r="D4" s="4">
        <v>26438800</v>
      </c>
      <c r="E4" s="4">
        <v>27164221</v>
      </c>
      <c r="F4" s="4">
        <v>22118500</v>
      </c>
      <c r="G4" s="4">
        <v>26883059</v>
      </c>
      <c r="H4" s="3">
        <v>30477265</v>
      </c>
      <c r="I4" s="3">
        <v>42011345</v>
      </c>
      <c r="J4" s="3">
        <v>71494857</v>
      </c>
      <c r="K4" s="3">
        <v>68614664</v>
      </c>
      <c r="L4" s="3">
        <v>70502747</v>
      </c>
      <c r="M4" s="3">
        <v>76909437</v>
      </c>
      <c r="N4" s="3">
        <v>72111007</v>
      </c>
      <c r="O4" s="3">
        <v>47756556</v>
      </c>
      <c r="P4" s="3">
        <v>28582038</v>
      </c>
      <c r="Q4" s="3">
        <v>15001396</v>
      </c>
      <c r="R4" s="3">
        <v>15740188</v>
      </c>
      <c r="S4" s="3">
        <v>18789273</v>
      </c>
      <c r="T4" s="3">
        <v>23265687</v>
      </c>
      <c r="U4" s="3">
        <v>35163379</v>
      </c>
      <c r="V4" s="3">
        <v>33863190</v>
      </c>
      <c r="W4" s="3">
        <v>20282403</v>
      </c>
      <c r="X4" s="3">
        <v>24215784</v>
      </c>
      <c r="Y4" s="3">
        <v>23054619</v>
      </c>
      <c r="Z4" s="3">
        <v>23412825</v>
      </c>
      <c r="AB4" s="3"/>
      <c r="AC4" s="3">
        <v>334908</v>
      </c>
      <c r="AD4" s="3"/>
      <c r="AE4" s="3"/>
      <c r="AF4" s="3"/>
      <c r="AG4" s="3"/>
      <c r="AH4" s="3"/>
      <c r="AI4" s="3"/>
      <c r="AJ4" s="3"/>
      <c r="AK4" s="3">
        <v>3893236</v>
      </c>
      <c r="AL4" s="3">
        <v>3060470</v>
      </c>
      <c r="AN4" s="3">
        <v>4100621</v>
      </c>
      <c r="AO4" s="3">
        <v>4714337</v>
      </c>
      <c r="AP4" s="3">
        <v>5533870</v>
      </c>
      <c r="AQ4" s="3">
        <v>7318573</v>
      </c>
    </row>
    <row r="5" spans="1:43" x14ac:dyDescent="0.2">
      <c r="A5" s="4">
        <v>30000</v>
      </c>
      <c r="B5" s="4">
        <v>40000</v>
      </c>
      <c r="C5" s="4">
        <v>22749293</v>
      </c>
      <c r="D5" s="4">
        <v>29009400</v>
      </c>
      <c r="E5" s="4">
        <v>29308578</v>
      </c>
      <c r="F5" s="4">
        <v>24442200</v>
      </c>
      <c r="G5" s="4">
        <v>28780124</v>
      </c>
      <c r="H5" s="3">
        <v>33026076</v>
      </c>
      <c r="I5" s="3">
        <v>46221914</v>
      </c>
      <c r="J5" s="3">
        <v>79591800</v>
      </c>
      <c r="K5" s="3">
        <v>75928216</v>
      </c>
      <c r="L5" s="3">
        <v>78511845</v>
      </c>
      <c r="M5" s="3">
        <v>86898238</v>
      </c>
      <c r="N5" s="3">
        <v>80417158</v>
      </c>
      <c r="O5" s="3">
        <v>51379867</v>
      </c>
      <c r="P5" s="3">
        <v>30025975</v>
      </c>
      <c r="Q5" s="3">
        <v>17465577</v>
      </c>
      <c r="R5" s="3">
        <v>17677778</v>
      </c>
      <c r="S5" s="3">
        <v>19928990</v>
      </c>
      <c r="T5" s="3">
        <v>25139950</v>
      </c>
      <c r="U5" s="3">
        <v>39624218</v>
      </c>
      <c r="V5" s="3">
        <v>37392246</v>
      </c>
      <c r="W5" s="3">
        <v>21351054</v>
      </c>
      <c r="X5" s="3">
        <v>26023557</v>
      </c>
      <c r="Y5" s="3">
        <v>24369371</v>
      </c>
      <c r="Z5" s="3">
        <v>25058136</v>
      </c>
      <c r="AB5" s="3"/>
      <c r="AC5" s="3">
        <v>855401</v>
      </c>
      <c r="AD5" s="3">
        <v>471276</v>
      </c>
      <c r="AE5" s="3">
        <v>312713</v>
      </c>
      <c r="AF5" s="3">
        <v>415092</v>
      </c>
      <c r="AG5" s="3">
        <v>223428</v>
      </c>
      <c r="AH5" s="3">
        <v>172427</v>
      </c>
      <c r="AI5" s="3">
        <v>414514</v>
      </c>
      <c r="AJ5" s="3">
        <v>843752</v>
      </c>
      <c r="AK5" s="3">
        <v>8004642</v>
      </c>
      <c r="AL5" s="3">
        <v>5808619</v>
      </c>
      <c r="AN5" s="3">
        <v>4211049</v>
      </c>
      <c r="AO5" s="3">
        <v>5087563</v>
      </c>
      <c r="AP5" s="3">
        <v>5848954</v>
      </c>
      <c r="AQ5" s="3">
        <v>7845963</v>
      </c>
    </row>
    <row r="6" spans="1:43" x14ac:dyDescent="0.2">
      <c r="A6" s="4">
        <v>40000</v>
      </c>
      <c r="B6" s="4">
        <v>50000</v>
      </c>
      <c r="C6" s="4">
        <v>12345328</v>
      </c>
      <c r="D6" s="4">
        <v>15626600</v>
      </c>
      <c r="E6" s="4">
        <v>15117152</v>
      </c>
      <c r="F6" s="4">
        <v>11788100</v>
      </c>
      <c r="G6" s="4">
        <v>15778038</v>
      </c>
      <c r="H6" s="3">
        <v>16602480</v>
      </c>
      <c r="I6" s="3">
        <v>23677156</v>
      </c>
      <c r="J6" s="3">
        <v>41547439</v>
      </c>
      <c r="K6" s="3">
        <v>39542976</v>
      </c>
      <c r="L6" s="3">
        <v>41886041</v>
      </c>
      <c r="M6" s="3">
        <v>47422640</v>
      </c>
      <c r="N6" s="3">
        <v>42890612</v>
      </c>
      <c r="O6" s="3">
        <v>25849260</v>
      </c>
      <c r="P6" s="3">
        <v>14844504</v>
      </c>
      <c r="Q6" s="3">
        <v>8912279</v>
      </c>
      <c r="R6" s="3">
        <v>9373211</v>
      </c>
      <c r="S6" s="3">
        <v>10301187</v>
      </c>
      <c r="T6" s="3">
        <v>12824480</v>
      </c>
      <c r="U6" s="3">
        <v>20747769</v>
      </c>
      <c r="V6" s="3">
        <v>19059843</v>
      </c>
      <c r="W6" s="3">
        <v>10360300</v>
      </c>
      <c r="X6" s="3">
        <v>12914935</v>
      </c>
      <c r="Y6" s="3">
        <v>12232606</v>
      </c>
      <c r="Z6" s="3">
        <v>12630531</v>
      </c>
      <c r="AB6" s="3"/>
      <c r="AC6" s="3">
        <v>823774</v>
      </c>
      <c r="AD6" s="3">
        <v>484305</v>
      </c>
      <c r="AE6" s="3">
        <v>418113</v>
      </c>
      <c r="AF6" s="3">
        <v>309191</v>
      </c>
      <c r="AG6" s="3">
        <v>232049</v>
      </c>
      <c r="AH6" s="3">
        <v>239582</v>
      </c>
      <c r="AI6" s="3">
        <v>568261</v>
      </c>
      <c r="AJ6" s="3">
        <v>1297144</v>
      </c>
      <c r="AK6" s="3">
        <v>7074975</v>
      </c>
      <c r="AL6" s="3">
        <v>5371517</v>
      </c>
      <c r="AN6" s="3">
        <v>2017714</v>
      </c>
      <c r="AO6" s="3">
        <v>2455425</v>
      </c>
      <c r="AP6" s="3">
        <v>2873950</v>
      </c>
      <c r="AQ6" s="3">
        <v>3938720</v>
      </c>
    </row>
    <row r="7" spans="1:43" x14ac:dyDescent="0.2">
      <c r="A7" s="4">
        <v>50000</v>
      </c>
      <c r="B7" s="4">
        <v>60000</v>
      </c>
      <c r="C7" s="4">
        <v>6845343</v>
      </c>
      <c r="D7" s="4">
        <v>9699400</v>
      </c>
      <c r="E7" s="4">
        <v>8613544</v>
      </c>
      <c r="F7" s="4">
        <v>6834100</v>
      </c>
      <c r="G7" s="4">
        <v>9121119</v>
      </c>
      <c r="H7" s="3">
        <v>9433019</v>
      </c>
      <c r="I7" s="3">
        <v>13859861</v>
      </c>
      <c r="J7" s="3">
        <v>24751258</v>
      </c>
      <c r="K7" s="3">
        <v>23823892</v>
      </c>
      <c r="L7" s="3">
        <v>25192710</v>
      </c>
      <c r="M7" s="3">
        <v>29267846</v>
      </c>
      <c r="N7" s="3">
        <v>25795780</v>
      </c>
      <c r="O7" s="3">
        <v>15289998</v>
      </c>
      <c r="P7" s="3">
        <v>8946189</v>
      </c>
      <c r="Q7" s="3">
        <v>5127398</v>
      </c>
      <c r="R7" s="3">
        <v>5467229</v>
      </c>
      <c r="S7" s="3">
        <v>5717148</v>
      </c>
      <c r="T7" s="3">
        <v>7732555</v>
      </c>
      <c r="U7" s="3">
        <v>12488438</v>
      </c>
      <c r="V7" s="3">
        <v>11124473</v>
      </c>
      <c r="W7" s="3">
        <v>5700903</v>
      </c>
      <c r="X7" s="3">
        <v>7300263</v>
      </c>
      <c r="Y7" s="3">
        <v>6861052</v>
      </c>
      <c r="Z7" s="3">
        <v>7274344</v>
      </c>
      <c r="AB7" s="3"/>
      <c r="AC7" s="3">
        <v>682943</v>
      </c>
      <c r="AD7" s="3">
        <v>381373</v>
      </c>
      <c r="AE7" s="3">
        <v>369689</v>
      </c>
      <c r="AF7" s="3">
        <v>368065</v>
      </c>
      <c r="AG7" s="3">
        <v>305918</v>
      </c>
      <c r="AH7" s="3">
        <v>305400</v>
      </c>
      <c r="AI7" s="3">
        <v>667609</v>
      </c>
      <c r="AJ7" s="3">
        <v>1575526</v>
      </c>
      <c r="AK7" s="3">
        <v>6145424</v>
      </c>
      <c r="AL7" s="3">
        <v>4737170</v>
      </c>
      <c r="AN7" s="3">
        <v>1112891</v>
      </c>
      <c r="AO7" s="3">
        <v>1365774</v>
      </c>
      <c r="AP7" s="3">
        <v>1621377</v>
      </c>
      <c r="AQ7" s="3">
        <v>2193753</v>
      </c>
    </row>
    <row r="8" spans="1:43" x14ac:dyDescent="0.2">
      <c r="A8" s="4">
        <v>60000</v>
      </c>
      <c r="B8" s="4">
        <v>70000</v>
      </c>
      <c r="C8" s="4">
        <v>4461258</v>
      </c>
      <c r="D8" s="4">
        <v>5892000</v>
      </c>
      <c r="E8" s="4">
        <v>5410897</v>
      </c>
      <c r="F8" s="4">
        <v>4340800</v>
      </c>
      <c r="G8" s="4">
        <v>5779611</v>
      </c>
      <c r="H8" s="3">
        <v>5847378</v>
      </c>
      <c r="I8" s="3">
        <v>8889604</v>
      </c>
      <c r="J8" s="3">
        <v>15754031</v>
      </c>
      <c r="K8" s="3">
        <v>15392174</v>
      </c>
      <c r="L8" s="3">
        <v>17363193</v>
      </c>
      <c r="M8" s="3">
        <v>19631212</v>
      </c>
      <c r="N8" s="3">
        <v>17203278</v>
      </c>
      <c r="O8" s="3">
        <v>9591765</v>
      </c>
      <c r="P8" s="3">
        <v>5392413</v>
      </c>
      <c r="Q8" s="3">
        <v>3078759</v>
      </c>
      <c r="R8" s="3">
        <v>3380439</v>
      </c>
      <c r="S8" s="3">
        <v>3570282</v>
      </c>
      <c r="T8" s="3">
        <v>4481822</v>
      </c>
      <c r="U8" s="3">
        <v>7804940</v>
      </c>
      <c r="V8" s="3">
        <v>7016982</v>
      </c>
      <c r="W8" s="3">
        <v>3440150</v>
      </c>
      <c r="X8" s="3">
        <v>4550969</v>
      </c>
      <c r="Y8" s="3">
        <v>4153872</v>
      </c>
      <c r="Z8" s="3">
        <v>4512539</v>
      </c>
      <c r="AB8" s="3"/>
      <c r="AC8" s="3">
        <v>714763</v>
      </c>
      <c r="AD8" s="3">
        <v>414012</v>
      </c>
      <c r="AE8" s="3">
        <v>384287</v>
      </c>
      <c r="AF8" s="3">
        <v>385433</v>
      </c>
      <c r="AG8" s="3">
        <v>287852</v>
      </c>
      <c r="AH8" s="3">
        <v>358159</v>
      </c>
      <c r="AI8" s="3">
        <v>578294</v>
      </c>
      <c r="AJ8" s="3">
        <v>1567170</v>
      </c>
      <c r="AK8" s="3">
        <v>4708274</v>
      </c>
      <c r="AL8" s="3">
        <v>4016739</v>
      </c>
      <c r="AN8" s="3">
        <v>691529</v>
      </c>
      <c r="AO8" s="3">
        <v>867963</v>
      </c>
      <c r="AP8" s="3">
        <v>1003545</v>
      </c>
      <c r="AQ8" s="3">
        <v>1496562</v>
      </c>
    </row>
    <row r="9" spans="1:43" x14ac:dyDescent="0.2">
      <c r="A9" s="4">
        <v>70000</v>
      </c>
      <c r="B9" s="4">
        <v>80000</v>
      </c>
      <c r="C9" s="4">
        <v>3072269</v>
      </c>
      <c r="D9" s="4">
        <v>4171400</v>
      </c>
      <c r="E9" s="4">
        <v>3536853</v>
      </c>
      <c r="F9" s="4">
        <v>2744900</v>
      </c>
      <c r="G9" s="4">
        <v>3768308</v>
      </c>
      <c r="H9" s="3">
        <v>3755645</v>
      </c>
      <c r="I9" s="3">
        <v>5769468</v>
      </c>
      <c r="J9" s="3">
        <v>11089345</v>
      </c>
      <c r="K9" s="3">
        <v>10354952</v>
      </c>
      <c r="L9" s="3">
        <v>11536349</v>
      </c>
      <c r="M9" s="3">
        <v>13901325</v>
      </c>
      <c r="N9" s="3">
        <v>12031032</v>
      </c>
      <c r="O9" s="3">
        <v>6616814</v>
      </c>
      <c r="P9" s="3">
        <v>3719306</v>
      </c>
      <c r="Q9" s="3">
        <v>1964264</v>
      </c>
      <c r="R9" s="3">
        <v>2030865</v>
      </c>
      <c r="S9" s="3">
        <v>2106296</v>
      </c>
      <c r="T9" s="3">
        <v>2996938</v>
      </c>
      <c r="U9" s="3">
        <v>4896258</v>
      </c>
      <c r="V9" s="3">
        <v>4594816</v>
      </c>
      <c r="W9" s="3">
        <v>2246596</v>
      </c>
      <c r="X9" s="3">
        <v>2961113</v>
      </c>
      <c r="Y9" s="3">
        <v>2659667</v>
      </c>
      <c r="Z9" s="3">
        <v>2921425</v>
      </c>
      <c r="AB9" s="3"/>
      <c r="AC9" s="3">
        <v>560667</v>
      </c>
      <c r="AD9" s="3">
        <v>360460</v>
      </c>
      <c r="AE9" s="3">
        <v>237387</v>
      </c>
      <c r="AF9" s="3">
        <v>448858</v>
      </c>
      <c r="AG9" s="3">
        <v>296549</v>
      </c>
      <c r="AH9" s="3">
        <v>333258</v>
      </c>
      <c r="AI9" s="3">
        <v>640844</v>
      </c>
      <c r="AJ9" s="3">
        <v>1621237</v>
      </c>
      <c r="AK9" s="3">
        <v>3913910</v>
      </c>
      <c r="AL9" s="3">
        <v>2731103</v>
      </c>
      <c r="AN9" s="3">
        <v>431272</v>
      </c>
      <c r="AO9" s="3">
        <v>592261</v>
      </c>
      <c r="AP9" s="3">
        <v>606376</v>
      </c>
      <c r="AQ9" s="3">
        <v>883395</v>
      </c>
    </row>
    <row r="10" spans="1:43" x14ac:dyDescent="0.2">
      <c r="A10" s="4">
        <v>80000</v>
      </c>
      <c r="B10" s="4">
        <v>90000</v>
      </c>
      <c r="C10" s="4">
        <v>2158380</v>
      </c>
      <c r="D10" s="4">
        <v>2847800</v>
      </c>
      <c r="E10" s="4">
        <v>2385288</v>
      </c>
      <c r="F10" s="4">
        <v>1842300</v>
      </c>
      <c r="G10" s="4">
        <v>2699995</v>
      </c>
      <c r="H10" s="3">
        <v>2679224</v>
      </c>
      <c r="I10" s="3">
        <v>4310330</v>
      </c>
      <c r="J10" s="3">
        <v>7723427</v>
      </c>
      <c r="K10" s="3">
        <v>7707687</v>
      </c>
      <c r="L10" s="3">
        <v>8293700</v>
      </c>
      <c r="M10" s="3">
        <v>10143585</v>
      </c>
      <c r="N10" s="3">
        <v>8692039</v>
      </c>
      <c r="O10" s="3">
        <v>4400088</v>
      </c>
      <c r="P10" s="3">
        <v>2261717</v>
      </c>
      <c r="Q10" s="3">
        <v>1366732</v>
      </c>
      <c r="R10" s="3">
        <v>1361314</v>
      </c>
      <c r="S10" s="3">
        <v>1571874</v>
      </c>
      <c r="T10" s="3">
        <v>2092670</v>
      </c>
      <c r="U10" s="3">
        <v>3463998</v>
      </c>
      <c r="V10" s="3">
        <v>2927859</v>
      </c>
      <c r="W10" s="3">
        <v>1611333</v>
      </c>
      <c r="X10" s="3">
        <v>1907981</v>
      </c>
      <c r="Y10" s="3">
        <v>1898000</v>
      </c>
      <c r="Z10" s="3">
        <v>2046512</v>
      </c>
      <c r="AB10" s="3"/>
      <c r="AC10" s="3">
        <v>549324</v>
      </c>
      <c r="AD10" s="3">
        <v>354912</v>
      </c>
      <c r="AE10" s="3">
        <v>267274</v>
      </c>
      <c r="AF10" s="3">
        <v>447814</v>
      </c>
      <c r="AG10" s="3">
        <v>279398</v>
      </c>
      <c r="AH10" s="3">
        <v>367238</v>
      </c>
      <c r="AI10" s="3">
        <v>531455</v>
      </c>
      <c r="AJ10" s="3">
        <v>1186036</v>
      </c>
      <c r="AK10" s="3">
        <v>3197786</v>
      </c>
      <c r="AL10" s="3">
        <v>2186502</v>
      </c>
      <c r="AN10" s="3">
        <v>307177</v>
      </c>
      <c r="AO10" s="3">
        <v>331632</v>
      </c>
      <c r="AP10" s="3">
        <v>426258</v>
      </c>
      <c r="AQ10" s="3">
        <v>599984</v>
      </c>
    </row>
    <row r="11" spans="1:43" x14ac:dyDescent="0.2">
      <c r="A11" s="4">
        <v>90000</v>
      </c>
      <c r="B11" s="4">
        <v>100000</v>
      </c>
      <c r="C11" s="4">
        <v>1689182</v>
      </c>
      <c r="D11" s="4">
        <v>2012200</v>
      </c>
      <c r="E11" s="4">
        <v>1755689</v>
      </c>
      <c r="F11" s="4">
        <v>1240500</v>
      </c>
      <c r="G11" s="4">
        <v>1754611</v>
      </c>
      <c r="H11" s="3">
        <v>1835030</v>
      </c>
      <c r="I11" s="3">
        <v>3185903</v>
      </c>
      <c r="J11" s="3">
        <v>5739114</v>
      </c>
      <c r="K11" s="3">
        <v>5477110</v>
      </c>
      <c r="L11" s="3">
        <v>6223144</v>
      </c>
      <c r="M11" s="3">
        <v>7738490</v>
      </c>
      <c r="N11" s="3">
        <v>6729326</v>
      </c>
      <c r="O11" s="3">
        <v>3268314</v>
      </c>
      <c r="P11" s="3">
        <v>2051281</v>
      </c>
      <c r="Q11" s="3">
        <v>877510</v>
      </c>
      <c r="R11" s="3">
        <v>1038422</v>
      </c>
      <c r="S11" s="3">
        <v>1080377</v>
      </c>
      <c r="T11" s="3">
        <v>1325683</v>
      </c>
      <c r="U11" s="3">
        <v>2556581</v>
      </c>
      <c r="V11" s="3">
        <v>2120520</v>
      </c>
      <c r="W11" s="3">
        <v>1021017</v>
      </c>
      <c r="X11" s="3">
        <v>1365470</v>
      </c>
      <c r="Y11" s="3">
        <v>1272685</v>
      </c>
      <c r="Z11" s="3">
        <v>1469118</v>
      </c>
      <c r="AB11" s="3"/>
      <c r="AC11" s="3">
        <v>510857</v>
      </c>
      <c r="AD11" s="3">
        <v>294922</v>
      </c>
      <c r="AE11" s="3">
        <v>229532</v>
      </c>
      <c r="AF11" s="3">
        <v>239161</v>
      </c>
      <c r="AG11" s="3">
        <v>254690</v>
      </c>
      <c r="AH11" s="3">
        <v>239117</v>
      </c>
      <c r="AI11" s="3">
        <v>454331</v>
      </c>
      <c r="AJ11" s="3">
        <v>1271180</v>
      </c>
      <c r="AK11" s="3">
        <v>2972885</v>
      </c>
      <c r="AL11" s="5">
        <v>1750780</v>
      </c>
      <c r="AN11" s="3">
        <v>186470</v>
      </c>
      <c r="AO11" s="3">
        <v>215199</v>
      </c>
      <c r="AP11" s="3">
        <v>313208</v>
      </c>
      <c r="AQ11" s="3">
        <v>466678</v>
      </c>
    </row>
    <row r="12" spans="1:43" x14ac:dyDescent="0.2">
      <c r="A12" s="4">
        <v>100000</v>
      </c>
      <c r="B12" s="4">
        <v>150000</v>
      </c>
      <c r="C12" s="4">
        <v>4154160</v>
      </c>
      <c r="D12" s="4">
        <v>5323200</v>
      </c>
      <c r="E12" s="4">
        <v>3724543</v>
      </c>
      <c r="F12" s="4">
        <v>2509600</v>
      </c>
      <c r="G12" s="4">
        <v>3995091</v>
      </c>
      <c r="H12" s="3">
        <v>4149365</v>
      </c>
      <c r="I12" s="3">
        <v>16564894</v>
      </c>
      <c r="J12" s="3">
        <v>14181562</v>
      </c>
      <c r="K12" s="3">
        <v>13933353</v>
      </c>
      <c r="L12" s="3">
        <v>15478213</v>
      </c>
      <c r="M12" s="3">
        <v>20657270</v>
      </c>
      <c r="N12" s="3">
        <v>17774114</v>
      </c>
      <c r="O12" s="3">
        <v>8282366</v>
      </c>
      <c r="P12" s="3">
        <v>4367025</v>
      </c>
      <c r="Q12" s="3">
        <v>1918492</v>
      </c>
      <c r="R12" s="3">
        <v>2273220</v>
      </c>
      <c r="S12" s="3">
        <v>2184215</v>
      </c>
      <c r="T12" s="3">
        <v>3150568</v>
      </c>
      <c r="U12" s="3">
        <v>5861210</v>
      </c>
      <c r="V12" s="3">
        <v>4960975</v>
      </c>
      <c r="W12" s="3">
        <v>2492308</v>
      </c>
      <c r="X12" s="3">
        <v>3054469</v>
      </c>
      <c r="Y12" s="3">
        <v>2976342</v>
      </c>
      <c r="Z12" s="3">
        <v>3366877</v>
      </c>
      <c r="AB12" s="3"/>
      <c r="AC12" s="3">
        <v>1347946</v>
      </c>
      <c r="AD12" s="3">
        <v>1302213</v>
      </c>
      <c r="AE12" s="3">
        <v>623731</v>
      </c>
      <c r="AF12" s="3">
        <v>867322</v>
      </c>
      <c r="AG12" s="3">
        <v>924848</v>
      </c>
      <c r="AH12" s="3">
        <v>1063864</v>
      </c>
      <c r="AI12" s="3">
        <v>1903853</v>
      </c>
      <c r="AJ12" s="3">
        <v>3728610</v>
      </c>
      <c r="AK12" s="3">
        <v>8850204</v>
      </c>
      <c r="AL12" s="5">
        <v>5581634</v>
      </c>
      <c r="AN12" s="3">
        <v>423198</v>
      </c>
      <c r="AO12" s="3">
        <v>536791</v>
      </c>
      <c r="AP12" s="3">
        <v>642920</v>
      </c>
      <c r="AQ12" s="3">
        <v>1013322</v>
      </c>
    </row>
    <row r="13" spans="1:43" x14ac:dyDescent="0.2">
      <c r="A13" s="4">
        <v>150000</v>
      </c>
      <c r="B13" s="4">
        <f>A14</f>
        <v>200000</v>
      </c>
      <c r="C13" s="4">
        <v>1439336</v>
      </c>
      <c r="D13" s="4">
        <v>1940200</v>
      </c>
      <c r="E13" s="4">
        <v>966808</v>
      </c>
      <c r="F13" s="4">
        <v>772600</v>
      </c>
      <c r="G13" s="4">
        <v>1349623</v>
      </c>
      <c r="H13" s="3">
        <v>1264548</v>
      </c>
      <c r="I13" s="3">
        <v>2199619</v>
      </c>
      <c r="J13" s="3">
        <v>5053125</v>
      </c>
      <c r="K13" s="3">
        <v>5311438</v>
      </c>
      <c r="L13" s="3">
        <v>6088947</v>
      </c>
      <c r="M13" s="3">
        <v>8810714</v>
      </c>
      <c r="N13" s="3">
        <v>7719341</v>
      </c>
      <c r="O13" s="3">
        <v>3036654</v>
      </c>
      <c r="P13" s="3">
        <v>1610081</v>
      </c>
      <c r="Q13" s="3">
        <v>650165</v>
      </c>
      <c r="R13" s="3">
        <v>809299</v>
      </c>
      <c r="S13" s="3">
        <v>791016</v>
      </c>
      <c r="T13" s="3">
        <v>1203392</v>
      </c>
      <c r="U13" s="3">
        <v>1995169</v>
      </c>
      <c r="V13" s="3">
        <v>1693415</v>
      </c>
      <c r="W13" s="3">
        <v>794484</v>
      </c>
      <c r="X13" s="3">
        <v>1037050</v>
      </c>
      <c r="Y13" s="3">
        <v>1029500</v>
      </c>
      <c r="Z13" s="3">
        <v>1159653</v>
      </c>
      <c r="AB13" s="3"/>
      <c r="AC13" s="3">
        <v>571892</v>
      </c>
      <c r="AD13" s="3">
        <v>855735</v>
      </c>
      <c r="AE13" s="3">
        <v>309781</v>
      </c>
      <c r="AF13" s="3">
        <v>570288</v>
      </c>
      <c r="AG13" s="3">
        <v>664873</v>
      </c>
      <c r="AH13" s="3">
        <v>570807</v>
      </c>
      <c r="AI13" s="3">
        <v>1059368</v>
      </c>
      <c r="AJ13" s="3">
        <v>2494120</v>
      </c>
      <c r="AK13" s="3">
        <v>3936737</v>
      </c>
      <c r="AL13" s="5">
        <v>3513947</v>
      </c>
      <c r="AN13" s="3">
        <v>123265</v>
      </c>
      <c r="AO13" s="3">
        <v>149899</v>
      </c>
      <c r="AP13" s="3">
        <v>219915</v>
      </c>
      <c r="AQ13" s="3">
        <v>335504</v>
      </c>
    </row>
    <row r="14" spans="1:43" x14ac:dyDescent="0.2">
      <c r="A14" s="4">
        <v>200000</v>
      </c>
      <c r="B14" s="4">
        <f t="shared" ref="B14:B20" si="0">A15</f>
        <v>250000</v>
      </c>
      <c r="C14" s="4">
        <v>699100</v>
      </c>
      <c r="D14" s="4">
        <v>983600</v>
      </c>
      <c r="E14" s="4">
        <v>514874</v>
      </c>
      <c r="F14" s="4">
        <v>378000</v>
      </c>
      <c r="G14" s="4">
        <v>589037</v>
      </c>
      <c r="H14" s="3">
        <v>580050</v>
      </c>
      <c r="I14" s="3">
        <v>1072805</v>
      </c>
      <c r="J14" s="3">
        <v>2634966</v>
      </c>
      <c r="K14" s="3">
        <v>2542670</v>
      </c>
      <c r="L14" s="3">
        <v>3102935</v>
      </c>
      <c r="M14" s="3">
        <v>4806456</v>
      </c>
      <c r="N14" s="3">
        <v>4232776</v>
      </c>
      <c r="O14" s="3">
        <v>1392685</v>
      </c>
      <c r="P14" s="3">
        <v>658275</v>
      </c>
      <c r="Q14" s="3">
        <v>282563</v>
      </c>
      <c r="R14" s="3">
        <v>377733</v>
      </c>
      <c r="S14" s="3">
        <v>432100</v>
      </c>
      <c r="T14" s="3">
        <v>487724</v>
      </c>
      <c r="U14" s="3">
        <v>959975</v>
      </c>
      <c r="V14" s="3">
        <v>801400</v>
      </c>
      <c r="W14" s="3">
        <v>429040</v>
      </c>
      <c r="X14" s="3">
        <v>465675</v>
      </c>
      <c r="Y14" s="3">
        <v>434034</v>
      </c>
      <c r="Z14" s="3">
        <v>510148</v>
      </c>
      <c r="AB14" s="3"/>
      <c r="AC14" s="3">
        <v>180313</v>
      </c>
      <c r="AD14" s="3">
        <v>391407</v>
      </c>
      <c r="AE14" s="3">
        <v>192938</v>
      </c>
      <c r="AF14" s="3">
        <v>219838</v>
      </c>
      <c r="AG14" s="3">
        <v>250326</v>
      </c>
      <c r="AH14" s="3">
        <v>321806</v>
      </c>
      <c r="AI14" s="3">
        <v>518990</v>
      </c>
      <c r="AJ14" s="3">
        <v>1358460</v>
      </c>
      <c r="AK14" s="3">
        <v>3440717</v>
      </c>
      <c r="AL14" s="5">
        <v>1944793</v>
      </c>
      <c r="AN14" s="3">
        <v>67933</v>
      </c>
      <c r="AO14" s="3">
        <v>83317</v>
      </c>
      <c r="AP14" s="3">
        <v>96874</v>
      </c>
      <c r="AQ14" s="3">
        <v>173468</v>
      </c>
    </row>
    <row r="15" spans="1:43" x14ac:dyDescent="0.2">
      <c r="A15" s="4">
        <v>250000</v>
      </c>
      <c r="B15" s="4">
        <f t="shared" si="0"/>
        <v>300000</v>
      </c>
      <c r="C15" s="4">
        <v>405199</v>
      </c>
      <c r="D15" s="4">
        <v>440400</v>
      </c>
      <c r="E15" s="4">
        <v>279200</v>
      </c>
      <c r="F15" s="4">
        <v>137400</v>
      </c>
      <c r="G15" s="4">
        <v>354292</v>
      </c>
      <c r="H15" s="3">
        <v>315900</v>
      </c>
      <c r="I15" s="3">
        <v>454863</v>
      </c>
      <c r="J15" s="3">
        <v>1462039</v>
      </c>
      <c r="K15" s="3">
        <v>1442383</v>
      </c>
      <c r="L15" s="3">
        <v>1809193</v>
      </c>
      <c r="M15" s="3">
        <v>2725926</v>
      </c>
      <c r="N15" s="3">
        <v>2645559</v>
      </c>
      <c r="O15" s="3">
        <v>886175</v>
      </c>
      <c r="P15" s="3">
        <v>427270</v>
      </c>
      <c r="Q15" s="3">
        <v>140533</v>
      </c>
      <c r="R15" s="3">
        <v>217383</v>
      </c>
      <c r="S15" s="3">
        <v>257176</v>
      </c>
      <c r="T15" s="3">
        <v>281992</v>
      </c>
      <c r="U15" s="3">
        <v>463875</v>
      </c>
      <c r="V15" s="3">
        <v>418207</v>
      </c>
      <c r="W15" s="3">
        <v>219388</v>
      </c>
      <c r="X15" s="3">
        <v>257692</v>
      </c>
      <c r="Y15" s="6">
        <v>284600</v>
      </c>
      <c r="Z15" s="3">
        <v>265812</v>
      </c>
      <c r="AB15" s="3"/>
      <c r="AC15" s="3">
        <v>91778</v>
      </c>
      <c r="AD15" s="3">
        <v>246563</v>
      </c>
      <c r="AE15" s="3">
        <v>220445</v>
      </c>
      <c r="AF15" s="3">
        <v>297154</v>
      </c>
      <c r="AG15" s="3">
        <v>280959</v>
      </c>
      <c r="AH15" s="3">
        <v>229953</v>
      </c>
      <c r="AI15" s="3">
        <v>577437</v>
      </c>
      <c r="AJ15" s="3">
        <v>770841</v>
      </c>
      <c r="AK15" s="3">
        <v>1383526</v>
      </c>
      <c r="AL15" s="5">
        <v>859688</v>
      </c>
      <c r="AN15" s="3">
        <v>38233</v>
      </c>
      <c r="AO15" s="3">
        <v>33194</v>
      </c>
      <c r="AP15" s="3">
        <v>58834</v>
      </c>
      <c r="AQ15" s="3">
        <v>63650</v>
      </c>
    </row>
    <row r="16" spans="1:43" x14ac:dyDescent="0.2">
      <c r="A16" s="4">
        <v>300000</v>
      </c>
      <c r="B16" s="4">
        <f t="shared" si="0"/>
        <v>400000</v>
      </c>
      <c r="C16" s="4">
        <v>428752</v>
      </c>
      <c r="D16" s="4">
        <v>494800</v>
      </c>
      <c r="E16" s="4">
        <v>265100</v>
      </c>
      <c r="F16" s="4">
        <v>161800</v>
      </c>
      <c r="G16" s="4">
        <v>341459</v>
      </c>
      <c r="H16" s="3">
        <v>330272</v>
      </c>
      <c r="I16" s="3">
        <v>653392</v>
      </c>
      <c r="J16" s="3">
        <v>1552176</v>
      </c>
      <c r="K16" s="3">
        <v>1490423</v>
      </c>
      <c r="L16" s="3">
        <v>2093283</v>
      </c>
      <c r="M16" s="3">
        <v>3415096</v>
      </c>
      <c r="N16" s="3">
        <v>2720724</v>
      </c>
      <c r="O16" s="3">
        <v>968935</v>
      </c>
      <c r="P16" s="3">
        <v>429950</v>
      </c>
      <c r="Q16" s="3">
        <v>150074</v>
      </c>
      <c r="R16" s="3">
        <v>183374</v>
      </c>
      <c r="S16" s="3">
        <v>165575</v>
      </c>
      <c r="T16" s="3">
        <v>268358</v>
      </c>
      <c r="U16" s="3">
        <v>473197</v>
      </c>
      <c r="V16" s="3">
        <v>417660</v>
      </c>
      <c r="W16" s="3">
        <v>248700</v>
      </c>
      <c r="X16" s="3">
        <v>246000</v>
      </c>
      <c r="Y16" s="3">
        <v>277467</v>
      </c>
      <c r="Z16" s="3">
        <v>293051</v>
      </c>
      <c r="AB16" s="3"/>
      <c r="AC16" s="3">
        <v>557776</v>
      </c>
      <c r="AD16" s="3">
        <v>468781</v>
      </c>
      <c r="AE16" s="3">
        <v>274236</v>
      </c>
      <c r="AF16" s="3">
        <v>263306</v>
      </c>
      <c r="AG16" s="3">
        <v>295390</v>
      </c>
      <c r="AH16" s="3">
        <v>207746</v>
      </c>
      <c r="AI16" s="3">
        <v>581632</v>
      </c>
      <c r="AJ16" s="3">
        <v>1264000</v>
      </c>
      <c r="AK16" s="3">
        <v>1627379</v>
      </c>
      <c r="AL16" s="5">
        <v>1735918</v>
      </c>
      <c r="AN16" s="3">
        <v>27501</v>
      </c>
      <c r="AO16" s="3">
        <v>36610</v>
      </c>
      <c r="AP16" s="3">
        <v>61916</v>
      </c>
      <c r="AQ16" s="3">
        <v>87197</v>
      </c>
    </row>
    <row r="17" spans="1:43" x14ac:dyDescent="0.2">
      <c r="A17" s="4">
        <v>400000</v>
      </c>
      <c r="B17" s="4">
        <f t="shared" si="0"/>
        <v>500000</v>
      </c>
      <c r="C17" s="4">
        <v>187780</v>
      </c>
      <c r="D17" s="4">
        <v>254000</v>
      </c>
      <c r="E17" s="4">
        <v>107975</v>
      </c>
      <c r="F17" s="4">
        <v>91400</v>
      </c>
      <c r="G17" s="4">
        <v>161400</v>
      </c>
      <c r="H17" s="3">
        <v>172500</v>
      </c>
      <c r="I17" s="3">
        <v>259833</v>
      </c>
      <c r="J17" s="3">
        <v>824008</v>
      </c>
      <c r="K17" s="3">
        <v>850430</v>
      </c>
      <c r="L17" s="3">
        <v>1075550</v>
      </c>
      <c r="M17" s="3">
        <v>1636214</v>
      </c>
      <c r="N17" s="3">
        <v>1635283</v>
      </c>
      <c r="O17" s="3">
        <v>361166</v>
      </c>
      <c r="P17" s="3">
        <v>182775</v>
      </c>
      <c r="Q17" s="3">
        <v>60075</v>
      </c>
      <c r="R17" s="3">
        <v>89975</v>
      </c>
      <c r="S17" s="3">
        <v>78050</v>
      </c>
      <c r="T17" s="3">
        <v>158525</v>
      </c>
      <c r="U17" s="3">
        <v>237434</v>
      </c>
      <c r="V17" s="3">
        <v>220637</v>
      </c>
      <c r="W17" s="3">
        <v>118175</v>
      </c>
      <c r="X17" s="3">
        <v>162500</v>
      </c>
      <c r="Y17" s="3">
        <v>145700</v>
      </c>
      <c r="Z17" s="3">
        <v>148275</v>
      </c>
      <c r="AB17" s="3"/>
      <c r="AC17" s="3">
        <v>111913</v>
      </c>
      <c r="AD17" s="3">
        <v>231828</v>
      </c>
      <c r="AE17" s="3">
        <v>97712</v>
      </c>
      <c r="AF17" s="3">
        <v>395356</v>
      </c>
      <c r="AG17" s="3">
        <v>111562</v>
      </c>
      <c r="AH17" s="3">
        <v>198809</v>
      </c>
      <c r="AI17" s="3">
        <v>288919</v>
      </c>
      <c r="AJ17" s="3">
        <v>458965</v>
      </c>
      <c r="AK17" s="3">
        <v>918126</v>
      </c>
      <c r="AL17" s="5">
        <v>780732</v>
      </c>
      <c r="AN17" s="3">
        <v>15632</v>
      </c>
      <c r="AO17" s="3">
        <v>26032</v>
      </c>
      <c r="AP17" s="3">
        <v>26167</v>
      </c>
      <c r="AQ17" s="3">
        <v>42566</v>
      </c>
    </row>
    <row r="18" spans="1:43" x14ac:dyDescent="0.2">
      <c r="A18" s="4">
        <v>500000</v>
      </c>
      <c r="B18" s="4">
        <f t="shared" si="0"/>
        <v>750000</v>
      </c>
      <c r="C18" s="4">
        <v>196966</v>
      </c>
      <c r="D18" s="4">
        <v>231200</v>
      </c>
      <c r="E18" s="4">
        <v>136400</v>
      </c>
      <c r="F18" s="4">
        <v>67500</v>
      </c>
      <c r="G18" s="4">
        <v>167200</v>
      </c>
      <c r="H18" s="3">
        <v>148265</v>
      </c>
      <c r="I18" s="3">
        <v>343000</v>
      </c>
      <c r="J18" s="3">
        <v>913430</v>
      </c>
      <c r="K18" s="3">
        <v>872763</v>
      </c>
      <c r="L18" s="3">
        <v>1007364</v>
      </c>
      <c r="M18" s="3">
        <v>1925632</v>
      </c>
      <c r="N18" s="3">
        <v>1867999</v>
      </c>
      <c r="O18" s="3">
        <v>570200</v>
      </c>
      <c r="P18" s="3">
        <v>248100</v>
      </c>
      <c r="Q18" s="3">
        <v>108233</v>
      </c>
      <c r="R18" s="3">
        <v>100800</v>
      </c>
      <c r="S18" s="3">
        <v>114783</v>
      </c>
      <c r="T18" s="3">
        <v>154415</v>
      </c>
      <c r="U18" s="3">
        <v>256932</v>
      </c>
      <c r="V18" s="3">
        <v>233270</v>
      </c>
      <c r="W18" s="3">
        <v>152325</v>
      </c>
      <c r="X18" s="3">
        <v>165075</v>
      </c>
      <c r="Y18" s="3">
        <v>124567</v>
      </c>
      <c r="Z18" s="3">
        <v>130963</v>
      </c>
      <c r="AB18" s="3"/>
      <c r="AC18" s="3">
        <v>538009</v>
      </c>
      <c r="AD18" s="3">
        <v>460902</v>
      </c>
      <c r="AE18" s="3">
        <v>217903</v>
      </c>
      <c r="AF18" s="3">
        <v>321921</v>
      </c>
      <c r="AG18" s="3">
        <v>328194</v>
      </c>
      <c r="AH18" s="3">
        <v>259615</v>
      </c>
      <c r="AI18" s="3">
        <v>385313</v>
      </c>
      <c r="AJ18" s="3">
        <v>937150</v>
      </c>
      <c r="AK18" s="3">
        <v>4094882</v>
      </c>
      <c r="AL18" s="5">
        <v>976664</v>
      </c>
      <c r="AN18" s="3">
        <v>18967</v>
      </c>
      <c r="AO18" s="3">
        <v>20933</v>
      </c>
      <c r="AP18" s="3">
        <v>20467</v>
      </c>
      <c r="AQ18" s="3">
        <v>35533</v>
      </c>
    </row>
    <row r="19" spans="1:43" x14ac:dyDescent="0.2">
      <c r="A19" s="4">
        <v>750000</v>
      </c>
      <c r="B19" s="4">
        <f t="shared" si="0"/>
        <v>1000000</v>
      </c>
      <c r="C19" s="4">
        <v>62837</v>
      </c>
      <c r="D19" s="4">
        <v>111000</v>
      </c>
      <c r="E19" s="4">
        <v>38600</v>
      </c>
      <c r="F19" s="4">
        <v>23800</v>
      </c>
      <c r="G19" s="4">
        <v>60400</v>
      </c>
      <c r="H19" s="3">
        <v>47000</v>
      </c>
      <c r="I19" s="3">
        <v>90450</v>
      </c>
      <c r="J19" s="3">
        <v>343992</v>
      </c>
      <c r="K19" s="3">
        <v>355103</v>
      </c>
      <c r="L19" s="3">
        <v>458664</v>
      </c>
      <c r="M19" s="3">
        <v>802227</v>
      </c>
      <c r="N19" s="3">
        <v>705322</v>
      </c>
      <c r="O19" s="3">
        <v>179350</v>
      </c>
      <c r="P19" s="3">
        <v>92550</v>
      </c>
      <c r="Q19" s="3">
        <v>38000</v>
      </c>
      <c r="R19" s="3">
        <v>40225</v>
      </c>
      <c r="S19" s="3">
        <v>58317</v>
      </c>
      <c r="T19" s="3">
        <v>69363</v>
      </c>
      <c r="U19" s="3">
        <v>121675</v>
      </c>
      <c r="V19" s="3">
        <v>129617</v>
      </c>
      <c r="W19" s="3">
        <v>59300</v>
      </c>
      <c r="X19" s="3">
        <v>48100</v>
      </c>
      <c r="Y19" s="3">
        <v>50500</v>
      </c>
      <c r="Z19" s="3">
        <v>60350</v>
      </c>
      <c r="AB19" s="3"/>
      <c r="AC19" s="3">
        <v>397590</v>
      </c>
      <c r="AD19" s="3">
        <v>218646</v>
      </c>
      <c r="AE19" s="3">
        <v>120911</v>
      </c>
      <c r="AF19" s="3">
        <v>137251</v>
      </c>
      <c r="AG19" s="3">
        <v>38530</v>
      </c>
      <c r="AH19" s="3">
        <v>123179</v>
      </c>
      <c r="AI19" s="3">
        <v>200794</v>
      </c>
      <c r="AJ19" s="3">
        <v>1327067</v>
      </c>
      <c r="AK19" s="3">
        <v>803594</v>
      </c>
      <c r="AL19" s="5">
        <v>321309</v>
      </c>
      <c r="AN19" s="3">
        <v>4367</v>
      </c>
      <c r="AO19" s="3">
        <v>9200</v>
      </c>
      <c r="AP19" s="3">
        <v>14400</v>
      </c>
      <c r="AQ19" s="3">
        <v>16166</v>
      </c>
    </row>
    <row r="20" spans="1:43" x14ac:dyDescent="0.2">
      <c r="A20" s="4">
        <v>1000000</v>
      </c>
      <c r="B20" s="4">
        <f t="shared" si="0"/>
        <v>1500000</v>
      </c>
      <c r="C20" s="4">
        <v>40633</v>
      </c>
      <c r="D20" s="4">
        <v>56600</v>
      </c>
      <c r="E20" s="4">
        <v>16900</v>
      </c>
      <c r="F20" s="4">
        <v>17400</v>
      </c>
      <c r="G20" s="4">
        <v>55800</v>
      </c>
      <c r="H20" s="3">
        <v>55902</v>
      </c>
      <c r="I20" s="3">
        <v>57350</v>
      </c>
      <c r="J20" s="3">
        <v>280952</v>
      </c>
      <c r="K20" s="3">
        <v>289956</v>
      </c>
      <c r="L20" s="3">
        <v>356450</v>
      </c>
      <c r="M20" s="3">
        <v>743994</v>
      </c>
      <c r="N20" s="3">
        <v>539100</v>
      </c>
      <c r="O20" s="3">
        <v>190050</v>
      </c>
      <c r="P20" s="3">
        <v>87591</v>
      </c>
      <c r="Q20" s="3">
        <v>17500</v>
      </c>
      <c r="R20" s="3">
        <v>44200</v>
      </c>
      <c r="S20" s="3">
        <v>48075</v>
      </c>
      <c r="T20" s="3">
        <v>38599</v>
      </c>
      <c r="U20" s="3">
        <v>76292</v>
      </c>
      <c r="V20" s="3">
        <v>64824</v>
      </c>
      <c r="W20" s="3">
        <v>56925</v>
      </c>
      <c r="X20" s="3">
        <v>49100</v>
      </c>
      <c r="Y20" s="3">
        <v>44483</v>
      </c>
      <c r="Z20" s="3">
        <v>40000</v>
      </c>
      <c r="AB20" s="3"/>
      <c r="AC20" s="3">
        <v>4949</v>
      </c>
      <c r="AD20" s="3">
        <v>205857</v>
      </c>
      <c r="AE20" s="3">
        <v>45100</v>
      </c>
      <c r="AF20" s="3">
        <v>93482</v>
      </c>
      <c r="AG20" s="3">
        <v>173267</v>
      </c>
      <c r="AH20" s="3">
        <v>45483</v>
      </c>
      <c r="AI20" s="3">
        <v>130871</v>
      </c>
      <c r="AJ20" s="3">
        <v>601647</v>
      </c>
      <c r="AK20" s="3">
        <v>1189241</v>
      </c>
      <c r="AL20" s="5">
        <v>458656</v>
      </c>
      <c r="AN20" s="3">
        <v>8300</v>
      </c>
      <c r="AO20" s="3">
        <v>6667</v>
      </c>
      <c r="AP20" s="3">
        <v>7884</v>
      </c>
      <c r="AQ20" s="3">
        <v>9200</v>
      </c>
    </row>
    <row r="21" spans="1:43" x14ac:dyDescent="0.2">
      <c r="A21" s="4">
        <v>1500000</v>
      </c>
      <c r="B21" s="6">
        <v>99999999</v>
      </c>
      <c r="C21" s="4">
        <v>32200</v>
      </c>
      <c r="D21" s="4">
        <v>61000</v>
      </c>
      <c r="E21" s="4">
        <v>18000</v>
      </c>
      <c r="F21">
        <v>16200</v>
      </c>
      <c r="G21" s="4">
        <v>35600</v>
      </c>
      <c r="H21" s="3">
        <v>37200</v>
      </c>
      <c r="I21" s="3">
        <v>54800</v>
      </c>
      <c r="J21" s="3">
        <v>256550</v>
      </c>
      <c r="K21" s="3">
        <v>300950</v>
      </c>
      <c r="L21" s="3">
        <v>321653</v>
      </c>
      <c r="M21" s="3">
        <v>635781</v>
      </c>
      <c r="N21" s="3">
        <v>675611</v>
      </c>
      <c r="O21" s="3">
        <v>123400</v>
      </c>
      <c r="P21" s="3">
        <v>83100</v>
      </c>
      <c r="Q21" s="3">
        <v>14150</v>
      </c>
      <c r="R21" s="3">
        <v>41049</v>
      </c>
      <c r="S21" s="3">
        <v>23233</v>
      </c>
      <c r="T21" s="3">
        <v>39000</v>
      </c>
      <c r="U21" s="3">
        <v>61967</v>
      </c>
      <c r="V21" s="3">
        <v>44967</v>
      </c>
      <c r="W21" s="3">
        <v>50300</v>
      </c>
      <c r="X21" s="3">
        <v>43000</v>
      </c>
      <c r="Y21" s="3">
        <v>34500</v>
      </c>
      <c r="Z21" s="3">
        <v>23425</v>
      </c>
      <c r="AB21" s="3"/>
      <c r="AC21" s="3">
        <v>195889</v>
      </c>
      <c r="AD21" s="3">
        <v>2283</v>
      </c>
      <c r="AE21" s="5"/>
      <c r="AF21" s="3">
        <v>36783</v>
      </c>
      <c r="AG21" s="3">
        <v>12891</v>
      </c>
      <c r="AH21" s="3">
        <v>42887</v>
      </c>
      <c r="AI21" s="3">
        <v>312444</v>
      </c>
      <c r="AJ21" s="3">
        <v>589893</v>
      </c>
      <c r="AK21" s="3">
        <v>220386</v>
      </c>
      <c r="AL21" s="3"/>
      <c r="AN21" s="3">
        <v>3467</v>
      </c>
      <c r="AO21" s="3"/>
      <c r="AP21" s="3">
        <v>2000</v>
      </c>
      <c r="AQ21" s="3">
        <v>2067</v>
      </c>
    </row>
    <row r="22" spans="1:43" x14ac:dyDescent="0.2">
      <c r="A22" s="4"/>
      <c r="B22" s="4"/>
      <c r="C22" s="4"/>
      <c r="D22" s="4"/>
      <c r="E22" s="4"/>
      <c r="F22" s="4"/>
      <c r="G22" s="4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B22" s="3"/>
      <c r="AC22" s="3">
        <v>5044</v>
      </c>
      <c r="AD22" s="3"/>
      <c r="AE22" s="5"/>
      <c r="AF22" s="3">
        <v>20012</v>
      </c>
      <c r="AG22" s="3">
        <v>99485</v>
      </c>
      <c r="AH22" s="3">
        <v>299092</v>
      </c>
      <c r="AI22" s="3">
        <v>257720</v>
      </c>
      <c r="AJ22" s="3">
        <v>28816</v>
      </c>
      <c r="AK22" s="3"/>
      <c r="AL22" s="5"/>
      <c r="AN22" s="3">
        <v>400</v>
      </c>
      <c r="AO22" s="3">
        <v>3200</v>
      </c>
      <c r="AP22" s="3">
        <v>400</v>
      </c>
      <c r="AQ22" s="3">
        <v>4000</v>
      </c>
    </row>
    <row r="23" spans="1:43" x14ac:dyDescent="0.2">
      <c r="A23" s="4"/>
      <c r="B23" s="4"/>
      <c r="C23" s="4"/>
      <c r="D23" s="4"/>
      <c r="E23" s="4"/>
      <c r="G23" s="4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B23" s="3"/>
      <c r="AC23" s="3"/>
      <c r="AD23" s="3">
        <v>508703</v>
      </c>
      <c r="AE23" s="5"/>
      <c r="AF23" s="3">
        <v>182115</v>
      </c>
      <c r="AG23" s="3">
        <v>11528</v>
      </c>
      <c r="AH23" s="5"/>
      <c r="AI23" s="3">
        <v>37051</v>
      </c>
      <c r="AJ23" s="3">
        <v>6276</v>
      </c>
      <c r="AK23" s="3"/>
      <c r="AO23" s="3">
        <v>2600</v>
      </c>
      <c r="AP23" s="3">
        <v>2167</v>
      </c>
      <c r="AQ23" s="3">
        <v>4100</v>
      </c>
    </row>
    <row r="24" spans="1:43" x14ac:dyDescent="0.2">
      <c r="A24" s="4"/>
      <c r="B24" s="4"/>
      <c r="C24" s="4"/>
      <c r="D24" s="4"/>
      <c r="E24" s="4"/>
      <c r="F24" s="4"/>
      <c r="H24" s="3"/>
      <c r="Q24" s="3"/>
      <c r="R24" s="3"/>
      <c r="S24" s="3"/>
      <c r="T24" s="3"/>
      <c r="U24" s="3"/>
      <c r="V24" s="3"/>
      <c r="X24" s="3"/>
      <c r="Z24" s="3"/>
      <c r="AB24" s="3"/>
      <c r="AK24" s="3"/>
      <c r="AN24" s="3"/>
      <c r="AO24" s="3"/>
      <c r="AQ24" s="3"/>
    </row>
    <row r="25" spans="1:43" x14ac:dyDescent="0.2">
      <c r="A25" s="4"/>
      <c r="B25" s="4"/>
      <c r="C25" s="3"/>
      <c r="F25" s="4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B25" s="3"/>
      <c r="AC25" s="3"/>
      <c r="AD25" s="3">
        <v>4760</v>
      </c>
      <c r="AE25" s="5"/>
      <c r="AF25" s="3">
        <v>1747</v>
      </c>
      <c r="AG25" s="3">
        <v>26041</v>
      </c>
      <c r="AH25" s="5"/>
      <c r="AI25" s="3">
        <v>2202</v>
      </c>
      <c r="AJ25" s="3"/>
      <c r="AK25" s="3">
        <v>366069</v>
      </c>
      <c r="AL25" s="3"/>
      <c r="AO25" s="3"/>
      <c r="AP25" s="3">
        <v>1400</v>
      </c>
    </row>
    <row r="26" spans="1:43" x14ac:dyDescent="0.2">
      <c r="A26" s="4"/>
      <c r="B26" s="6"/>
      <c r="C26" s="3"/>
      <c r="F26" s="4"/>
      <c r="G26" s="4"/>
      <c r="H26" s="3"/>
      <c r="I26" s="3"/>
      <c r="J26" s="3"/>
      <c r="K26" s="3"/>
      <c r="L26" s="3"/>
      <c r="M26" s="3"/>
      <c r="N26" s="3"/>
      <c r="O26" s="3"/>
      <c r="Q26" s="3"/>
      <c r="R26" s="3"/>
      <c r="S26" s="3"/>
      <c r="T26" s="3"/>
      <c r="U26" s="3"/>
      <c r="W26" s="3"/>
      <c r="X26" s="3"/>
      <c r="Y26" s="3"/>
      <c r="AB26" s="3"/>
      <c r="AD26" s="3"/>
      <c r="AE26" s="5"/>
      <c r="AF26" s="3"/>
      <c r="AG26" s="3"/>
      <c r="AH26" s="3"/>
      <c r="AI26" s="3"/>
      <c r="AL26" s="5">
        <v>1762843</v>
      </c>
      <c r="AN26" s="3"/>
      <c r="AO26" s="3"/>
      <c r="AP26" s="3"/>
      <c r="AQ26" s="3"/>
    </row>
    <row r="27" spans="1:43" x14ac:dyDescent="0.2">
      <c r="A27" s="4"/>
      <c r="B27" s="6"/>
      <c r="C27" s="3"/>
      <c r="F27" s="4"/>
      <c r="Q27" s="3"/>
      <c r="R27" s="3"/>
      <c r="S27" s="3"/>
      <c r="T27" s="3"/>
      <c r="U27" s="3"/>
      <c r="AB27" s="3"/>
      <c r="AK27" s="3"/>
      <c r="AL27" s="3"/>
    </row>
    <row r="28" spans="1:43" x14ac:dyDescent="0.2">
      <c r="A28" s="4"/>
      <c r="B28" s="6"/>
      <c r="C28" s="3"/>
      <c r="F28" s="4"/>
      <c r="Q28" s="3"/>
      <c r="R28" s="3"/>
      <c r="S28" s="3"/>
      <c r="T28" s="3"/>
      <c r="V28" s="3"/>
      <c r="AB28" s="3"/>
      <c r="AL28" s="3"/>
    </row>
    <row r="29" spans="1:43" x14ac:dyDescent="0.2">
      <c r="A29" s="4"/>
      <c r="B29" s="6"/>
      <c r="C29" s="4"/>
      <c r="H29" s="3"/>
      <c r="P29" s="3"/>
      <c r="Q29" s="3"/>
      <c r="R29" s="3"/>
      <c r="S29" s="3"/>
      <c r="T29" s="3"/>
      <c r="U29" s="3"/>
      <c r="AB29" s="3"/>
      <c r="AJ29" s="3">
        <v>1257534</v>
      </c>
      <c r="AL29" s="5"/>
    </row>
    <row r="30" spans="1:43" x14ac:dyDescent="0.2">
      <c r="A30" s="4"/>
      <c r="B30" s="6"/>
      <c r="C30" s="3"/>
      <c r="D30" s="4"/>
      <c r="E30" s="4"/>
      <c r="F30" s="3"/>
      <c r="G30" s="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B30" s="3"/>
      <c r="AC30" s="3"/>
      <c r="AD30" s="3"/>
      <c r="AE30" s="5"/>
      <c r="AF30" s="3">
        <v>7479</v>
      </c>
      <c r="AG30" s="3">
        <v>28637</v>
      </c>
      <c r="AH30" s="3">
        <v>24</v>
      </c>
      <c r="AI30" s="5"/>
      <c r="AJ30" s="3"/>
      <c r="AK30" s="3"/>
      <c r="AL30" s="3"/>
      <c r="AN30" s="3">
        <v>800</v>
      </c>
      <c r="AO30" s="3"/>
      <c r="AP30" s="3">
        <v>400</v>
      </c>
      <c r="AQ30" s="3"/>
    </row>
    <row r="31" spans="1:43" x14ac:dyDescent="0.2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N31" s="3"/>
      <c r="AO31" s="3"/>
      <c r="AP31" s="3"/>
      <c r="AQ31" s="3"/>
    </row>
    <row r="32" spans="1:43" x14ac:dyDescent="0.2"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N32" s="3"/>
      <c r="AO32" s="3"/>
      <c r="AP32" s="3"/>
      <c r="AQ32" s="3"/>
    </row>
    <row r="33" spans="8:43" x14ac:dyDescent="0.2"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N33" s="3"/>
      <c r="AO33" s="3"/>
      <c r="AP33" s="3"/>
      <c r="AQ33" s="3"/>
    </row>
    <row r="34" spans="8:43" x14ac:dyDescent="0.2"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N34" s="3"/>
      <c r="AO34" s="3"/>
      <c r="AP34" s="3"/>
      <c r="AQ34" s="3"/>
    </row>
    <row r="35" spans="8:43" x14ac:dyDescent="0.2"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N35" s="3"/>
      <c r="AO35" s="3"/>
      <c r="AP35" s="3"/>
      <c r="AQ35" s="3"/>
    </row>
    <row r="36" spans="8:43" x14ac:dyDescent="0.2"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N36" s="3"/>
      <c r="AO36" s="3"/>
      <c r="AP36" s="3"/>
      <c r="AQ36" s="3"/>
    </row>
    <row r="37" spans="8:43" x14ac:dyDescent="0.2"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N37" s="3"/>
      <c r="AO37" s="3"/>
      <c r="AP37" s="3"/>
      <c r="AQ37" s="3"/>
    </row>
    <row r="38" spans="8:43" x14ac:dyDescent="0.2"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N38" s="3"/>
      <c r="AO38" s="3"/>
      <c r="AP38" s="3"/>
      <c r="AQ38" s="3"/>
    </row>
    <row r="39" spans="8:43" x14ac:dyDescent="0.2"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N39" s="3"/>
      <c r="AO39" s="3"/>
      <c r="AP39" s="3"/>
      <c r="AQ39" s="3"/>
    </row>
    <row r="40" spans="8:43" x14ac:dyDescent="0.2"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N40" s="3"/>
      <c r="AO40" s="3"/>
      <c r="AP40" s="3"/>
      <c r="AQ40" s="3"/>
    </row>
    <row r="41" spans="8:43" x14ac:dyDescent="0.2"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N41" s="3"/>
      <c r="AO41" s="3"/>
      <c r="AP41" s="3"/>
      <c r="AQ41" s="3"/>
    </row>
    <row r="42" spans="8:43" x14ac:dyDescent="0.2"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N42" s="3"/>
      <c r="AO42" s="3"/>
      <c r="AP42" s="3"/>
      <c r="AQ42" s="3"/>
    </row>
    <row r="43" spans="8:43" x14ac:dyDescent="0.2"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N43" s="3"/>
      <c r="AO43" s="3"/>
      <c r="AP43" s="3"/>
      <c r="AQ43" s="3"/>
    </row>
    <row r="44" spans="8:43" x14ac:dyDescent="0.2"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N44" s="3"/>
      <c r="AO44" s="3"/>
      <c r="AP44" s="3"/>
      <c r="AQ44" s="3"/>
    </row>
    <row r="45" spans="8:43" x14ac:dyDescent="0.2"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N45" s="3"/>
      <c r="AO45" s="3"/>
      <c r="AP45" s="3"/>
      <c r="AQ45" s="3"/>
    </row>
    <row r="46" spans="8:43" x14ac:dyDescent="0.2"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N46" s="3"/>
      <c r="AO46" s="3"/>
      <c r="AP46" s="3"/>
      <c r="AQ46" s="3"/>
    </row>
    <row r="47" spans="8:43" x14ac:dyDescent="0.2"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N47" s="3"/>
      <c r="AO47" s="3"/>
      <c r="AP47" s="3"/>
      <c r="AQ47" s="3"/>
    </row>
    <row r="48" spans="8:43" x14ac:dyDescent="0.2"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N48" s="3"/>
      <c r="AO48" s="3"/>
      <c r="AP48" s="3"/>
      <c r="AQ48" s="3"/>
    </row>
    <row r="49" spans="8:43" x14ac:dyDescent="0.2"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N49" s="3"/>
      <c r="AO49" s="3"/>
      <c r="AP49" s="3"/>
      <c r="AQ49" s="3"/>
    </row>
    <row r="50" spans="8:43" x14ac:dyDescent="0.2"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N50" s="3"/>
      <c r="AO50" s="3"/>
      <c r="AP50" s="3"/>
      <c r="AQ50" s="3"/>
    </row>
    <row r="51" spans="8:43" x14ac:dyDescent="0.2"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N51" s="3"/>
      <c r="AO51" s="3"/>
      <c r="AP51" s="3"/>
      <c r="AQ51" s="3"/>
    </row>
    <row r="52" spans="8:43" x14ac:dyDescent="0.2"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N52" s="3"/>
      <c r="AO52" s="3"/>
      <c r="AP52" s="3"/>
      <c r="AQ52" s="3"/>
    </row>
    <row r="53" spans="8:43" x14ac:dyDescent="0.2"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N53" s="3"/>
      <c r="AO53" s="3"/>
      <c r="AP53" s="3"/>
      <c r="AQ53" s="3"/>
    </row>
    <row r="54" spans="8:43" x14ac:dyDescent="0.2"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N54" s="3"/>
      <c r="AO54" s="3"/>
      <c r="AP54" s="3"/>
      <c r="AQ54" s="3"/>
    </row>
    <row r="55" spans="8:43" x14ac:dyDescent="0.2"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N55" s="3"/>
      <c r="AO55" s="3"/>
      <c r="AP55" s="3"/>
      <c r="AQ55" s="3"/>
    </row>
    <row r="56" spans="8:43" x14ac:dyDescent="0.2"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N56" s="3"/>
      <c r="AO56" s="3"/>
      <c r="AP56" s="3"/>
      <c r="AQ56" s="3"/>
    </row>
    <row r="57" spans="8:43" x14ac:dyDescent="0.2"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N57" s="3"/>
      <c r="AO57" s="3"/>
      <c r="AP57" s="3"/>
      <c r="AQ57" s="3"/>
    </row>
    <row r="58" spans="8:43" x14ac:dyDescent="0.2"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N58" s="3"/>
      <c r="AO58" s="3"/>
      <c r="AP58" s="3"/>
      <c r="AQ58" s="3"/>
    </row>
    <row r="59" spans="8:43" x14ac:dyDescent="0.2"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N59" s="3"/>
      <c r="AO59" s="3"/>
      <c r="AP59" s="3"/>
      <c r="AQ59" s="3"/>
    </row>
    <row r="60" spans="8:43" x14ac:dyDescent="0.2"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N60" s="3"/>
      <c r="AO60" s="3"/>
      <c r="AP60" s="3"/>
      <c r="AQ60" s="3"/>
    </row>
    <row r="61" spans="8:43" x14ac:dyDescent="0.2"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N61" s="3"/>
      <c r="AO61" s="3"/>
      <c r="AP61" s="3"/>
      <c r="AQ61" s="3"/>
    </row>
    <row r="62" spans="8:43" x14ac:dyDescent="0.2"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N62" s="3"/>
      <c r="AO62" s="3"/>
      <c r="AP62" s="3"/>
      <c r="AQ62" s="3"/>
    </row>
    <row r="63" spans="8:43" x14ac:dyDescent="0.2"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N63" s="3"/>
      <c r="AO63" s="3"/>
      <c r="AP63" s="3"/>
      <c r="AQ63" s="3"/>
    </row>
    <row r="64" spans="8:43" x14ac:dyDescent="0.2"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N64" s="3"/>
      <c r="AO64" s="3"/>
      <c r="AP64" s="3"/>
      <c r="AQ64" s="3"/>
    </row>
    <row r="65" spans="8:43" x14ac:dyDescent="0.2"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N65" s="3"/>
      <c r="AO65" s="3"/>
      <c r="AP65" s="3"/>
      <c r="AQ65" s="3"/>
    </row>
    <row r="66" spans="8:43" x14ac:dyDescent="0.2"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N66" s="3"/>
      <c r="AO66" s="3"/>
      <c r="AP66" s="3"/>
      <c r="AQ66" s="3"/>
    </row>
    <row r="67" spans="8:43" x14ac:dyDescent="0.2"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N67" s="3"/>
      <c r="AO67" s="3"/>
      <c r="AP67" s="3"/>
      <c r="AQ67" s="3"/>
    </row>
    <row r="68" spans="8:43" x14ac:dyDescent="0.2"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N68" s="3"/>
      <c r="AO68" s="3"/>
      <c r="AP68" s="3"/>
      <c r="AQ68" s="3"/>
    </row>
    <row r="69" spans="8:43" x14ac:dyDescent="0.2"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N69" s="3"/>
      <c r="AO69" s="3"/>
      <c r="AP69" s="3"/>
      <c r="AQ69" s="3"/>
    </row>
    <row r="70" spans="8:43" x14ac:dyDescent="0.2"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N70" s="3"/>
      <c r="AO70" s="3"/>
      <c r="AP70" s="3"/>
      <c r="AQ70" s="3"/>
    </row>
    <row r="71" spans="8:43" x14ac:dyDescent="0.2"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N71" s="3"/>
      <c r="AO71" s="3"/>
      <c r="AP71" s="3"/>
      <c r="AQ71" s="3"/>
    </row>
    <row r="72" spans="8:43" x14ac:dyDescent="0.2"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N72" s="3"/>
      <c r="AO72" s="3"/>
      <c r="AP72" s="3"/>
      <c r="AQ72" s="3"/>
    </row>
    <row r="73" spans="8:43" x14ac:dyDescent="0.2"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N73" s="3"/>
      <c r="AO73" s="3"/>
      <c r="AP73" s="3"/>
      <c r="AQ73" s="3"/>
    </row>
    <row r="74" spans="8:43" x14ac:dyDescent="0.2"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N74" s="3"/>
      <c r="AO74" s="3"/>
      <c r="AP74" s="3"/>
      <c r="AQ74" s="3"/>
    </row>
    <row r="75" spans="8:43" x14ac:dyDescent="0.2"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N75" s="3"/>
      <c r="AO75" s="3"/>
      <c r="AP75" s="3"/>
      <c r="AQ75" s="3"/>
    </row>
    <row r="76" spans="8:43" x14ac:dyDescent="0.2"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N76" s="3"/>
      <c r="AO76" s="3"/>
      <c r="AP76" s="3"/>
      <c r="AQ76" s="3"/>
    </row>
    <row r="77" spans="8:43" x14ac:dyDescent="0.2"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N77" s="3"/>
      <c r="AO77" s="3"/>
      <c r="AP77" s="3"/>
      <c r="AQ77" s="3"/>
    </row>
    <row r="78" spans="8:43" x14ac:dyDescent="0.2"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N78" s="3"/>
      <c r="AO78" s="3"/>
      <c r="AP78" s="3"/>
      <c r="AQ78" s="3"/>
    </row>
    <row r="79" spans="8:43" x14ac:dyDescent="0.2"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N79" s="3"/>
      <c r="AO79" s="3"/>
      <c r="AP79" s="3"/>
      <c r="AQ79" s="3"/>
    </row>
    <row r="80" spans="8:43" x14ac:dyDescent="0.2"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N80" s="3"/>
      <c r="AO80" s="3"/>
      <c r="AP80" s="3"/>
      <c r="AQ80" s="3"/>
    </row>
    <row r="81" spans="8:43" x14ac:dyDescent="0.2"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N81" s="3"/>
      <c r="AO81" s="3"/>
      <c r="AP81" s="3"/>
      <c r="AQ81" s="3"/>
    </row>
    <row r="82" spans="8:43" x14ac:dyDescent="0.2"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N82" s="3"/>
      <c r="AO82" s="3"/>
      <c r="AP82" s="3"/>
      <c r="AQ82" s="3"/>
    </row>
    <row r="83" spans="8:43" x14ac:dyDescent="0.2"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N83" s="3"/>
      <c r="AO83" s="3"/>
      <c r="AP83" s="3"/>
      <c r="AQ83" s="3"/>
    </row>
    <row r="84" spans="8:43" x14ac:dyDescent="0.2"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N84" s="3"/>
      <c r="AO84" s="3"/>
      <c r="AP84" s="3"/>
      <c r="AQ84" s="3"/>
    </row>
    <row r="85" spans="8:43" x14ac:dyDescent="0.2"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N85" s="3"/>
      <c r="AO85" s="3"/>
      <c r="AP85" s="3"/>
      <c r="AQ85" s="3"/>
    </row>
    <row r="86" spans="8:43" x14ac:dyDescent="0.2"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N86" s="3"/>
      <c r="AO86" s="3"/>
      <c r="AP86" s="3"/>
      <c r="AQ86" s="3"/>
    </row>
    <row r="87" spans="8:43" x14ac:dyDescent="0.2"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N87" s="3"/>
      <c r="AO87" s="3"/>
      <c r="AP87" s="3"/>
      <c r="AQ87" s="3"/>
    </row>
    <row r="88" spans="8:43" x14ac:dyDescent="0.2"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N88" s="3"/>
      <c r="AO88" s="3"/>
      <c r="AP88" s="3"/>
      <c r="AQ88" s="3"/>
    </row>
    <row r="89" spans="8:43" x14ac:dyDescent="0.2"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N89" s="3"/>
      <c r="AO89" s="3"/>
      <c r="AP89" s="3"/>
      <c r="AQ89" s="3"/>
    </row>
    <row r="90" spans="8:43" x14ac:dyDescent="0.2"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N90" s="3"/>
      <c r="AO90" s="3"/>
      <c r="AP90" s="3"/>
      <c r="AQ90" s="3"/>
    </row>
    <row r="91" spans="8:43" x14ac:dyDescent="0.2"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N91" s="3"/>
      <c r="AO91" s="3"/>
      <c r="AP91" s="3"/>
      <c r="AQ91" s="3"/>
    </row>
    <row r="92" spans="8:43" x14ac:dyDescent="0.2"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N92" s="3"/>
      <c r="AO92" s="3"/>
      <c r="AP92" s="3"/>
      <c r="AQ92" s="3"/>
    </row>
    <row r="93" spans="8:43" x14ac:dyDescent="0.2"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N93" s="3"/>
      <c r="AO93" s="3"/>
      <c r="AP93" s="3"/>
      <c r="AQ93" s="3"/>
    </row>
    <row r="94" spans="8:43" x14ac:dyDescent="0.2"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N94" s="3"/>
      <c r="AO94" s="3"/>
      <c r="AP94" s="3"/>
      <c r="AQ94" s="3"/>
    </row>
    <row r="95" spans="8:43" x14ac:dyDescent="0.2"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N95" s="3"/>
      <c r="AO95" s="3"/>
      <c r="AP95" s="3"/>
      <c r="AQ95" s="3"/>
    </row>
    <row r="96" spans="8:43" x14ac:dyDescent="0.2"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N96" s="3"/>
      <c r="AO96" s="3"/>
      <c r="AP96" s="3"/>
      <c r="AQ96" s="3"/>
    </row>
    <row r="97" spans="8:43" x14ac:dyDescent="0.2"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N97" s="3"/>
      <c r="AO97" s="3"/>
      <c r="AP97" s="3"/>
      <c r="AQ97" s="3"/>
    </row>
    <row r="98" spans="8:43" x14ac:dyDescent="0.2"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N98" s="3"/>
      <c r="AO98" s="3"/>
      <c r="AP98" s="3"/>
      <c r="AQ98" s="3"/>
    </row>
    <row r="99" spans="8:43" x14ac:dyDescent="0.2"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N99" s="3"/>
      <c r="AO99" s="3"/>
      <c r="AP99" s="3"/>
      <c r="AQ99" s="3"/>
    </row>
    <row r="100" spans="8:43" x14ac:dyDescent="0.2"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N100" s="3"/>
      <c r="AO100" s="3"/>
      <c r="AP100" s="3"/>
      <c r="AQ100" s="3"/>
    </row>
    <row r="101" spans="8:43" x14ac:dyDescent="0.2"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N101" s="3"/>
      <c r="AO101" s="3"/>
      <c r="AP101" s="3"/>
      <c r="AQ101" s="3"/>
    </row>
    <row r="102" spans="8:43" x14ac:dyDescent="0.2"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N102" s="3"/>
      <c r="AO102" s="3"/>
      <c r="AP102" s="3"/>
      <c r="AQ102" s="3"/>
    </row>
    <row r="103" spans="8:43" x14ac:dyDescent="0.2"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N103" s="3"/>
      <c r="AO103" s="3"/>
      <c r="AP103" s="3"/>
      <c r="AQ103" s="3"/>
    </row>
    <row r="104" spans="8:43" x14ac:dyDescent="0.2"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N104" s="3"/>
      <c r="AO104" s="3"/>
      <c r="AP104" s="3"/>
      <c r="AQ104" s="3"/>
    </row>
    <row r="105" spans="8:43" x14ac:dyDescent="0.2"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N105" s="3"/>
      <c r="AO105" s="3"/>
      <c r="AP105" s="3"/>
      <c r="AQ105" s="3"/>
    </row>
    <row r="106" spans="8:43" x14ac:dyDescent="0.2"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N106" s="3"/>
      <c r="AO106" s="3"/>
      <c r="AP106" s="3"/>
      <c r="AQ106" s="3"/>
    </row>
    <row r="107" spans="8:43" x14ac:dyDescent="0.2"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N107" s="3"/>
      <c r="AO107" s="3"/>
      <c r="AP107" s="3"/>
      <c r="AQ107" s="3"/>
    </row>
    <row r="108" spans="8:43" x14ac:dyDescent="0.2"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N108" s="3"/>
      <c r="AO108" s="3"/>
      <c r="AP108" s="3"/>
      <c r="AQ108" s="3"/>
    </row>
    <row r="109" spans="8:43" x14ac:dyDescent="0.2"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N109" s="3"/>
      <c r="AO109" s="3"/>
      <c r="AP109" s="3"/>
      <c r="AQ109" s="3"/>
    </row>
    <row r="110" spans="8:43" x14ac:dyDescent="0.2"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N110" s="3"/>
      <c r="AO110" s="3"/>
      <c r="AP110" s="3"/>
      <c r="AQ110" s="3"/>
    </row>
    <row r="111" spans="8:43" x14ac:dyDescent="0.2"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N111" s="3"/>
      <c r="AO111" s="3"/>
      <c r="AP111" s="3"/>
      <c r="AQ111" s="3"/>
    </row>
    <row r="112" spans="8:43" x14ac:dyDescent="0.2"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N112" s="3"/>
      <c r="AO112" s="3"/>
      <c r="AP112" s="3"/>
      <c r="AQ112" s="3"/>
    </row>
    <row r="113" spans="8:43" x14ac:dyDescent="0.2"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N113" s="3"/>
      <c r="AO113" s="3"/>
      <c r="AP113" s="3"/>
      <c r="AQ113" s="3"/>
    </row>
    <row r="114" spans="8:43" x14ac:dyDescent="0.2"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N114" s="3"/>
      <c r="AO114" s="3"/>
      <c r="AP114" s="3"/>
      <c r="AQ114" s="3"/>
    </row>
    <row r="115" spans="8:43" x14ac:dyDescent="0.2"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N115" s="3"/>
      <c r="AO115" s="3"/>
      <c r="AP115" s="3"/>
      <c r="AQ115" s="3"/>
    </row>
    <row r="116" spans="8:43" x14ac:dyDescent="0.2"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N116" s="3"/>
      <c r="AO116" s="3"/>
      <c r="AP116" s="3"/>
      <c r="AQ116" s="3"/>
    </row>
    <row r="117" spans="8:43" x14ac:dyDescent="0.2"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N117" s="3"/>
      <c r="AO117" s="3"/>
      <c r="AP117" s="3"/>
      <c r="AQ117" s="3"/>
    </row>
    <row r="118" spans="8:43" x14ac:dyDescent="0.2"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N118" s="3"/>
      <c r="AO118" s="3"/>
      <c r="AP118" s="3"/>
      <c r="AQ118" s="3"/>
    </row>
    <row r="119" spans="8:43" x14ac:dyDescent="0.2"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N119" s="3"/>
      <c r="AO119" s="3"/>
      <c r="AP119" s="3"/>
      <c r="AQ119" s="3"/>
    </row>
    <row r="120" spans="8:43" x14ac:dyDescent="0.2"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N120" s="3"/>
      <c r="AO120" s="3"/>
      <c r="AP120" s="3"/>
      <c r="AQ120" s="3"/>
    </row>
    <row r="121" spans="8:43" x14ac:dyDescent="0.2"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N121" s="3"/>
      <c r="AO121" s="3"/>
      <c r="AP121" s="3"/>
      <c r="AQ121" s="3"/>
    </row>
    <row r="122" spans="8:43" x14ac:dyDescent="0.2"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N122" s="3"/>
      <c r="AO122" s="3"/>
      <c r="AP122" s="3"/>
      <c r="AQ122" s="3"/>
    </row>
    <row r="123" spans="8:43" x14ac:dyDescent="0.2"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N123" s="3"/>
      <c r="AO123" s="3"/>
      <c r="AP123" s="3"/>
      <c r="AQ123" s="3"/>
    </row>
    <row r="124" spans="8:43" x14ac:dyDescent="0.2"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N124" s="3"/>
      <c r="AO124" s="3"/>
      <c r="AP124" s="3"/>
      <c r="AQ124" s="3"/>
    </row>
    <row r="125" spans="8:43" x14ac:dyDescent="0.2"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N125" s="3"/>
      <c r="AO125" s="3"/>
      <c r="AP125" s="3"/>
      <c r="AQ125" s="3"/>
    </row>
    <row r="126" spans="8:43" x14ac:dyDescent="0.2"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N126" s="3"/>
      <c r="AO126" s="3"/>
      <c r="AP126" s="3"/>
      <c r="AQ126" s="3"/>
    </row>
    <row r="127" spans="8:43" x14ac:dyDescent="0.2"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N127" s="3"/>
      <c r="AO127" s="3"/>
      <c r="AP127" s="3"/>
      <c r="AQ127" s="3"/>
    </row>
    <row r="128" spans="8:43" x14ac:dyDescent="0.2"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N128" s="3"/>
      <c r="AO128" s="3"/>
      <c r="AP128" s="3"/>
      <c r="AQ128" s="3"/>
    </row>
    <row r="129" spans="8:43" x14ac:dyDescent="0.2"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N129" s="3"/>
      <c r="AO129" s="3"/>
      <c r="AP129" s="3"/>
      <c r="AQ129" s="3"/>
    </row>
    <row r="130" spans="8:43" x14ac:dyDescent="0.2"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N130" s="3"/>
      <c r="AO130" s="3"/>
      <c r="AP130" s="3"/>
      <c r="AQ130" s="3"/>
    </row>
    <row r="131" spans="8:43" x14ac:dyDescent="0.2"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N131" s="3"/>
      <c r="AO131" s="3"/>
      <c r="AP131" s="3"/>
      <c r="AQ131" s="3"/>
    </row>
    <row r="132" spans="8:43" x14ac:dyDescent="0.2"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N132" s="3"/>
      <c r="AO132" s="3"/>
      <c r="AP132" s="3"/>
      <c r="AQ132" s="3"/>
    </row>
    <row r="133" spans="8:43" x14ac:dyDescent="0.2"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N133" s="3"/>
      <c r="AO133" s="3"/>
      <c r="AP133" s="3"/>
      <c r="AQ133" s="3"/>
    </row>
    <row r="134" spans="8:43" x14ac:dyDescent="0.2"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N134" s="3"/>
      <c r="AO134" s="3"/>
      <c r="AP134" s="3"/>
      <c r="AQ134" s="3"/>
    </row>
    <row r="135" spans="8:43" x14ac:dyDescent="0.2"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N135" s="3"/>
      <c r="AO135" s="3"/>
      <c r="AP135" s="3"/>
      <c r="AQ135" s="3"/>
    </row>
    <row r="136" spans="8:43" x14ac:dyDescent="0.2"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N136" s="3"/>
      <c r="AO136" s="3"/>
      <c r="AP136" s="3"/>
      <c r="AQ136" s="3"/>
    </row>
    <row r="137" spans="8:43" x14ac:dyDescent="0.2"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N137" s="3"/>
      <c r="AO137" s="3"/>
      <c r="AP137" s="3"/>
      <c r="AQ137" s="3"/>
    </row>
    <row r="138" spans="8:43" x14ac:dyDescent="0.2"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N138" s="3"/>
      <c r="AO138" s="3"/>
      <c r="AP138" s="3"/>
      <c r="AQ138" s="3"/>
    </row>
    <row r="139" spans="8:43" x14ac:dyDescent="0.2"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N139" s="3"/>
      <c r="AO139" s="3"/>
      <c r="AP139" s="3"/>
      <c r="AQ139" s="3"/>
    </row>
    <row r="140" spans="8:43" x14ac:dyDescent="0.2"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N140" s="3"/>
      <c r="AO140" s="3"/>
      <c r="AP140" s="3"/>
      <c r="AQ140" s="3"/>
    </row>
    <row r="141" spans="8:43" x14ac:dyDescent="0.2"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N141" s="3"/>
      <c r="AO141" s="3"/>
      <c r="AP141" s="3"/>
      <c r="AQ141" s="3"/>
    </row>
    <row r="142" spans="8:43" x14ac:dyDescent="0.2"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N142" s="3"/>
      <c r="AO142" s="3"/>
      <c r="AP142" s="3"/>
      <c r="AQ142" s="3"/>
    </row>
    <row r="143" spans="8:43" x14ac:dyDescent="0.2"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N143" s="3"/>
      <c r="AO143" s="3"/>
      <c r="AP143" s="3"/>
      <c r="AQ143" s="3"/>
    </row>
    <row r="144" spans="8:43" x14ac:dyDescent="0.2"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N144" s="3"/>
      <c r="AO144" s="3"/>
      <c r="AP144" s="3"/>
      <c r="AQ144" s="3"/>
    </row>
    <row r="145" spans="8:43" x14ac:dyDescent="0.2"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N145" s="3"/>
      <c r="AO145" s="3"/>
      <c r="AP145" s="3"/>
      <c r="AQ145" s="3"/>
    </row>
    <row r="146" spans="8:43" x14ac:dyDescent="0.2"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N146" s="3"/>
      <c r="AO146" s="3"/>
      <c r="AP146" s="3"/>
      <c r="AQ146" s="3"/>
    </row>
    <row r="147" spans="8:43" x14ac:dyDescent="0.2"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N147" s="3"/>
      <c r="AO147" s="3"/>
      <c r="AP147" s="3"/>
      <c r="AQ147" s="3"/>
    </row>
    <row r="148" spans="8:43" x14ac:dyDescent="0.2"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N148" s="3"/>
      <c r="AO148" s="3"/>
      <c r="AP148" s="3"/>
      <c r="AQ148" s="3"/>
    </row>
    <row r="149" spans="8:43" x14ac:dyDescent="0.2"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N149" s="3"/>
      <c r="AO149" s="3"/>
      <c r="AP149" s="3"/>
      <c r="AQ149" s="3"/>
    </row>
    <row r="150" spans="8:43" x14ac:dyDescent="0.2"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N150" s="3"/>
      <c r="AO150" s="3"/>
      <c r="AP150" s="3"/>
      <c r="AQ150" s="3"/>
    </row>
    <row r="151" spans="8:43" x14ac:dyDescent="0.2"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N151" s="3"/>
      <c r="AO151" s="3"/>
      <c r="AP151" s="3"/>
      <c r="AQ151" s="3"/>
    </row>
    <row r="152" spans="8:43" x14ac:dyDescent="0.2"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N152" s="3"/>
      <c r="AO152" s="3"/>
      <c r="AP152" s="3"/>
      <c r="AQ152" s="3"/>
    </row>
    <row r="153" spans="8:43" x14ac:dyDescent="0.2"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N153" s="3"/>
      <c r="AO153" s="3"/>
      <c r="AP153" s="3"/>
      <c r="AQ153" s="3"/>
    </row>
    <row r="154" spans="8:43" x14ac:dyDescent="0.2"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N154" s="3"/>
      <c r="AO154" s="3"/>
      <c r="AP154" s="3"/>
      <c r="AQ154" s="3"/>
    </row>
    <row r="155" spans="8:43" x14ac:dyDescent="0.2"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N155" s="3"/>
      <c r="AO155" s="3"/>
      <c r="AP155" s="3"/>
      <c r="AQ155" s="3"/>
    </row>
    <row r="156" spans="8:43" x14ac:dyDescent="0.2"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N156" s="3"/>
      <c r="AO156" s="3"/>
      <c r="AP156" s="3"/>
      <c r="AQ156" s="3"/>
    </row>
    <row r="157" spans="8:43" x14ac:dyDescent="0.2"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N157" s="3"/>
      <c r="AO157" s="3"/>
      <c r="AP157" s="3"/>
      <c r="AQ157" s="3"/>
    </row>
    <row r="158" spans="8:43" x14ac:dyDescent="0.2"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N158" s="3"/>
      <c r="AO158" s="3"/>
      <c r="AP158" s="3"/>
      <c r="AQ158" s="3"/>
    </row>
    <row r="159" spans="8:43" x14ac:dyDescent="0.2"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N159" s="3"/>
      <c r="AO159" s="3"/>
      <c r="AP159" s="3"/>
      <c r="AQ159" s="3"/>
    </row>
    <row r="160" spans="8:43" x14ac:dyDescent="0.2"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N160" s="3"/>
      <c r="AO160" s="3"/>
      <c r="AP160" s="3"/>
      <c r="AQ160" s="3"/>
    </row>
    <row r="161" spans="8:43" x14ac:dyDescent="0.2"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N161" s="3"/>
      <c r="AO161" s="3"/>
      <c r="AP161" s="3"/>
      <c r="AQ161" s="3"/>
    </row>
    <row r="162" spans="8:43" x14ac:dyDescent="0.2"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N162" s="3"/>
      <c r="AO162" s="3"/>
      <c r="AP162" s="3"/>
      <c r="AQ162" s="3"/>
    </row>
    <row r="163" spans="8:43" x14ac:dyDescent="0.2"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N163" s="3"/>
      <c r="AO163" s="3"/>
      <c r="AP163" s="3"/>
      <c r="AQ163" s="3"/>
    </row>
    <row r="164" spans="8:43" x14ac:dyDescent="0.2"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N164" s="3"/>
      <c r="AO164" s="3"/>
      <c r="AP164" s="3"/>
      <c r="AQ164" s="3"/>
    </row>
    <row r="165" spans="8:43" x14ac:dyDescent="0.2"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N165" s="3"/>
      <c r="AO165" s="3"/>
      <c r="AP165" s="3"/>
      <c r="AQ165" s="3"/>
    </row>
    <row r="166" spans="8:43" x14ac:dyDescent="0.2"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N166" s="3"/>
      <c r="AO166" s="3"/>
      <c r="AP166" s="3"/>
      <c r="AQ166" s="3"/>
    </row>
    <row r="167" spans="8:43" x14ac:dyDescent="0.2"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N167" s="3"/>
      <c r="AO167" s="3"/>
      <c r="AP167" s="3"/>
      <c r="AQ167" s="3"/>
    </row>
    <row r="168" spans="8:43" x14ac:dyDescent="0.2"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N168" s="3"/>
      <c r="AO168" s="3"/>
      <c r="AP168" s="3"/>
      <c r="AQ168" s="3"/>
    </row>
    <row r="169" spans="8:43" x14ac:dyDescent="0.2"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N169" s="3"/>
      <c r="AO169" s="3"/>
      <c r="AP169" s="3"/>
      <c r="AQ169" s="3"/>
    </row>
    <row r="170" spans="8:43" x14ac:dyDescent="0.2"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N170" s="3"/>
      <c r="AO170" s="3"/>
      <c r="AP170" s="3"/>
      <c r="AQ170" s="3"/>
    </row>
    <row r="171" spans="8:43" x14ac:dyDescent="0.2"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N171" s="3"/>
      <c r="AO171" s="3"/>
      <c r="AP171" s="3"/>
      <c r="AQ171" s="3"/>
    </row>
    <row r="172" spans="8:43" x14ac:dyDescent="0.2"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N172" s="3"/>
      <c r="AO172" s="3"/>
      <c r="AP172" s="3"/>
      <c r="AQ172" s="3"/>
    </row>
    <row r="173" spans="8:43" x14ac:dyDescent="0.2"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N173" s="3"/>
      <c r="AO173" s="3"/>
      <c r="AP173" s="3"/>
      <c r="AQ173" s="3"/>
    </row>
    <row r="174" spans="8:43" x14ac:dyDescent="0.2"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N174" s="3"/>
      <c r="AO174" s="3"/>
      <c r="AP174" s="3"/>
      <c r="AQ174" s="3"/>
    </row>
    <row r="175" spans="8:43" x14ac:dyDescent="0.2"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N175" s="3"/>
      <c r="AO175" s="3"/>
      <c r="AP175" s="3"/>
      <c r="AQ175" s="3"/>
    </row>
    <row r="176" spans="8:43" x14ac:dyDescent="0.2"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N176" s="3"/>
      <c r="AO176" s="3"/>
      <c r="AP176" s="3"/>
      <c r="AQ176" s="3"/>
    </row>
    <row r="177" spans="8:43" x14ac:dyDescent="0.2"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N177" s="3"/>
      <c r="AO177" s="3"/>
      <c r="AP177" s="3"/>
      <c r="AQ177" s="3"/>
    </row>
    <row r="178" spans="8:43" x14ac:dyDescent="0.2"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N178" s="3"/>
      <c r="AO178" s="3"/>
      <c r="AP178" s="3"/>
      <c r="AQ178" s="3"/>
    </row>
    <row r="179" spans="8:43" x14ac:dyDescent="0.2"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N179" s="3"/>
      <c r="AO179" s="3"/>
      <c r="AP179" s="3"/>
      <c r="AQ179" s="3"/>
    </row>
    <row r="180" spans="8:43" x14ac:dyDescent="0.2"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N180" s="3"/>
      <c r="AO180" s="3"/>
      <c r="AP180" s="3"/>
      <c r="AQ180" s="3"/>
    </row>
    <row r="181" spans="8:43" x14ac:dyDescent="0.2"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N181" s="3"/>
      <c r="AO181" s="3"/>
      <c r="AP181" s="3"/>
      <c r="AQ181" s="3"/>
    </row>
    <row r="182" spans="8:43" x14ac:dyDescent="0.2"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N182" s="3"/>
      <c r="AO182" s="3"/>
      <c r="AP182" s="3"/>
      <c r="AQ182" s="3"/>
    </row>
    <row r="183" spans="8:43" x14ac:dyDescent="0.2"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N183" s="3"/>
      <c r="AO183" s="3"/>
      <c r="AP183" s="3"/>
      <c r="AQ183" s="3"/>
    </row>
    <row r="184" spans="8:43" x14ac:dyDescent="0.2"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N184" s="3"/>
      <c r="AO184" s="3"/>
      <c r="AP184" s="3"/>
      <c r="AQ184" s="3"/>
    </row>
    <row r="185" spans="8:43" x14ac:dyDescent="0.2"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N185" s="3"/>
      <c r="AO185" s="3"/>
      <c r="AP185" s="3"/>
      <c r="AQ185" s="3"/>
    </row>
    <row r="186" spans="8:43" x14ac:dyDescent="0.2"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N186" s="3"/>
      <c r="AO186" s="3"/>
      <c r="AP186" s="3"/>
      <c r="AQ186" s="3"/>
    </row>
    <row r="187" spans="8:43" x14ac:dyDescent="0.2"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N187" s="3"/>
      <c r="AO187" s="3"/>
      <c r="AP187" s="3"/>
      <c r="AQ187" s="3"/>
    </row>
    <row r="188" spans="8:43" x14ac:dyDescent="0.2"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N188" s="3"/>
      <c r="AO188" s="3"/>
      <c r="AP188" s="3"/>
      <c r="AQ188" s="3"/>
    </row>
    <row r="189" spans="8:43" x14ac:dyDescent="0.2"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N189" s="3"/>
      <c r="AO189" s="3"/>
      <c r="AP189" s="3"/>
      <c r="AQ189" s="3"/>
    </row>
    <row r="190" spans="8:43" x14ac:dyDescent="0.2"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N190" s="3"/>
      <c r="AO190" s="3"/>
      <c r="AP190" s="3"/>
      <c r="AQ190" s="3"/>
    </row>
    <row r="191" spans="8:43" x14ac:dyDescent="0.2"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N191" s="3"/>
      <c r="AO191" s="3"/>
      <c r="AP191" s="3"/>
      <c r="AQ191" s="3"/>
    </row>
    <row r="192" spans="8:43" x14ac:dyDescent="0.2"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N192" s="3"/>
      <c r="AO192" s="3"/>
      <c r="AP192" s="3"/>
      <c r="AQ192" s="3"/>
    </row>
    <row r="193" spans="8:43" x14ac:dyDescent="0.2"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N193" s="3"/>
      <c r="AO193" s="3"/>
      <c r="AP193" s="3"/>
      <c r="AQ193" s="3"/>
    </row>
    <row r="194" spans="8:43" x14ac:dyDescent="0.2"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N194" s="3"/>
      <c r="AO194" s="3"/>
      <c r="AP194" s="3"/>
      <c r="AQ194" s="3"/>
    </row>
    <row r="195" spans="8:43" x14ac:dyDescent="0.2"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N195" s="3"/>
      <c r="AO195" s="3"/>
      <c r="AP195" s="3"/>
      <c r="AQ195" s="3"/>
    </row>
    <row r="196" spans="8:43" x14ac:dyDescent="0.2"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N196" s="3"/>
      <c r="AO196" s="3"/>
      <c r="AP196" s="3"/>
      <c r="AQ196" s="3"/>
    </row>
    <row r="197" spans="8:43" x14ac:dyDescent="0.2"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N197" s="3"/>
      <c r="AO197" s="3"/>
      <c r="AP197" s="3"/>
      <c r="AQ197" s="3"/>
    </row>
    <row r="198" spans="8:43" x14ac:dyDescent="0.2"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N198" s="3"/>
      <c r="AO198" s="3"/>
      <c r="AP198" s="3"/>
      <c r="AQ198" s="3"/>
    </row>
    <row r="199" spans="8:43" x14ac:dyDescent="0.2"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N199" s="3"/>
      <c r="AO199" s="3"/>
      <c r="AP199" s="3"/>
      <c r="AQ199" s="3"/>
    </row>
    <row r="200" spans="8:43" x14ac:dyDescent="0.2"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N200" s="3"/>
      <c r="AO200" s="3"/>
      <c r="AP200" s="3"/>
      <c r="AQ200" s="3"/>
    </row>
    <row r="201" spans="8:43" x14ac:dyDescent="0.2"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N201" s="3"/>
      <c r="AO201" s="3"/>
      <c r="AP201" s="3"/>
      <c r="AQ201" s="3"/>
    </row>
    <row r="202" spans="8:43" x14ac:dyDescent="0.2"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N202" s="3"/>
      <c r="AO202" s="3"/>
      <c r="AP202" s="3"/>
      <c r="AQ202" s="3"/>
    </row>
    <row r="203" spans="8:43" x14ac:dyDescent="0.2"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N203" s="3"/>
      <c r="AO203" s="3"/>
      <c r="AP203" s="3"/>
      <c r="AQ203" s="3"/>
    </row>
    <row r="204" spans="8:43" x14ac:dyDescent="0.2"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N204" s="3"/>
      <c r="AO204" s="3"/>
      <c r="AP204" s="3"/>
      <c r="AQ204" s="3"/>
    </row>
    <row r="205" spans="8:43" x14ac:dyDescent="0.2"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N205" s="3"/>
      <c r="AO205" s="3"/>
      <c r="AP205" s="3"/>
      <c r="AQ205" s="3"/>
    </row>
    <row r="206" spans="8:43" x14ac:dyDescent="0.2"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N206" s="3"/>
      <c r="AO206" s="3"/>
      <c r="AP206" s="3"/>
      <c r="AQ206" s="3"/>
    </row>
    <row r="207" spans="8:43" x14ac:dyDescent="0.2"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N207" s="3"/>
      <c r="AO207" s="3"/>
      <c r="AP207" s="3"/>
      <c r="AQ207" s="3"/>
    </row>
    <row r="208" spans="8:43" x14ac:dyDescent="0.2"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N208" s="3"/>
      <c r="AO208" s="3"/>
      <c r="AP208" s="3"/>
      <c r="AQ208" s="3"/>
    </row>
    <row r="209" spans="8:43" x14ac:dyDescent="0.2"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N209" s="3"/>
      <c r="AO209" s="3"/>
      <c r="AP209" s="3"/>
      <c r="AQ209" s="3"/>
    </row>
    <row r="210" spans="8:43" x14ac:dyDescent="0.2"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N210" s="3"/>
      <c r="AO210" s="3"/>
      <c r="AP210" s="3"/>
      <c r="AQ210" s="3"/>
    </row>
    <row r="211" spans="8:43" x14ac:dyDescent="0.2"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N211" s="3"/>
      <c r="AO211" s="3"/>
      <c r="AP211" s="3"/>
      <c r="AQ211" s="3"/>
    </row>
    <row r="212" spans="8:43" x14ac:dyDescent="0.2"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N212" s="3"/>
      <c r="AO212" s="3"/>
      <c r="AP212" s="3"/>
      <c r="AQ212" s="3"/>
    </row>
    <row r="213" spans="8:43" x14ac:dyDescent="0.2"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N213" s="3"/>
      <c r="AO213" s="3"/>
      <c r="AP213" s="3"/>
      <c r="AQ213" s="3"/>
    </row>
    <row r="214" spans="8:43" x14ac:dyDescent="0.2"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N214" s="3"/>
      <c r="AO214" s="3"/>
      <c r="AP214" s="3"/>
      <c r="AQ214" s="3"/>
    </row>
    <row r="215" spans="8:43" x14ac:dyDescent="0.2"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N215" s="3"/>
      <c r="AO215" s="3"/>
      <c r="AP215" s="3"/>
      <c r="AQ215" s="3"/>
    </row>
    <row r="216" spans="8:43" x14ac:dyDescent="0.2"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N216" s="3"/>
      <c r="AO216" s="3"/>
      <c r="AP216" s="3"/>
      <c r="AQ216" s="3"/>
    </row>
    <row r="217" spans="8:43" x14ac:dyDescent="0.2"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N217" s="3"/>
      <c r="AO217" s="3"/>
      <c r="AP217" s="3"/>
      <c r="AQ217" s="3"/>
    </row>
    <row r="218" spans="8:43" x14ac:dyDescent="0.2"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N218" s="3"/>
      <c r="AO218" s="3"/>
      <c r="AP218" s="3"/>
      <c r="AQ218" s="3"/>
    </row>
    <row r="219" spans="8:43" x14ac:dyDescent="0.2"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N219" s="3"/>
      <c r="AO219" s="3"/>
      <c r="AP219" s="3"/>
      <c r="AQ219" s="3"/>
    </row>
    <row r="220" spans="8:43" x14ac:dyDescent="0.2"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N220" s="3"/>
      <c r="AO220" s="3"/>
      <c r="AP220" s="3"/>
      <c r="AQ220" s="3"/>
    </row>
    <row r="221" spans="8:43" x14ac:dyDescent="0.2"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N221" s="3"/>
      <c r="AO221" s="3"/>
      <c r="AP221" s="3"/>
      <c r="AQ221" s="3"/>
    </row>
    <row r="222" spans="8:43" x14ac:dyDescent="0.2"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N222" s="3"/>
      <c r="AO222" s="3"/>
      <c r="AP222" s="3"/>
      <c r="AQ222" s="3"/>
    </row>
    <row r="223" spans="8:43" x14ac:dyDescent="0.2"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N223" s="3"/>
      <c r="AO223" s="3"/>
      <c r="AP223" s="3"/>
      <c r="AQ223" s="3"/>
    </row>
    <row r="224" spans="8:43" x14ac:dyDescent="0.2"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N224" s="3"/>
      <c r="AO224" s="3"/>
      <c r="AP224" s="3"/>
      <c r="AQ224" s="3"/>
    </row>
    <row r="225" spans="8:43" x14ac:dyDescent="0.2"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N225" s="3"/>
      <c r="AO225" s="3"/>
      <c r="AP225" s="3"/>
      <c r="AQ225" s="3"/>
    </row>
    <row r="226" spans="8:43" x14ac:dyDescent="0.2"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N226" s="3"/>
      <c r="AO226" s="3"/>
      <c r="AP226" s="3"/>
      <c r="AQ226" s="3"/>
    </row>
    <row r="227" spans="8:43" x14ac:dyDescent="0.2"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N227" s="3"/>
      <c r="AO227" s="3"/>
      <c r="AP227" s="3"/>
      <c r="AQ227" s="3"/>
    </row>
    <row r="228" spans="8:43" x14ac:dyDescent="0.2"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N228" s="3"/>
      <c r="AO228" s="3"/>
      <c r="AP228" s="3"/>
      <c r="AQ228" s="3"/>
    </row>
    <row r="229" spans="8:43" x14ac:dyDescent="0.2"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N229" s="3"/>
      <c r="AO229" s="3"/>
      <c r="AP229" s="3"/>
      <c r="AQ229" s="3"/>
    </row>
    <row r="230" spans="8:43" x14ac:dyDescent="0.2"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N230" s="3"/>
      <c r="AO230" s="3"/>
      <c r="AP230" s="3"/>
      <c r="AQ230" s="3"/>
    </row>
    <row r="231" spans="8:43" x14ac:dyDescent="0.2"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N231" s="3"/>
      <c r="AO231" s="3"/>
      <c r="AP231" s="3"/>
      <c r="AQ231" s="3"/>
    </row>
    <row r="232" spans="8:43" x14ac:dyDescent="0.2"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N232" s="3"/>
      <c r="AO232" s="3"/>
      <c r="AP232" s="3"/>
      <c r="AQ232" s="3"/>
    </row>
    <row r="233" spans="8:43" x14ac:dyDescent="0.2"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N233" s="3"/>
      <c r="AO233" s="3"/>
      <c r="AP233" s="3"/>
      <c r="AQ233" s="3"/>
    </row>
    <row r="234" spans="8:43" x14ac:dyDescent="0.2"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N234" s="3"/>
      <c r="AO234" s="3"/>
      <c r="AP234" s="3"/>
      <c r="AQ234" s="3"/>
    </row>
    <row r="235" spans="8:43" x14ac:dyDescent="0.2"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N235" s="3"/>
      <c r="AO235" s="3"/>
      <c r="AP235" s="3"/>
      <c r="AQ235" s="3"/>
    </row>
    <row r="236" spans="8:43" x14ac:dyDescent="0.2"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N236" s="3"/>
      <c r="AO236" s="3"/>
      <c r="AP236" s="3"/>
      <c r="AQ236" s="3"/>
    </row>
    <row r="237" spans="8:43" x14ac:dyDescent="0.2"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N237" s="3"/>
      <c r="AO237" s="3"/>
      <c r="AP237" s="3"/>
      <c r="AQ237" s="3"/>
    </row>
    <row r="238" spans="8:43" x14ac:dyDescent="0.2"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N238" s="3"/>
      <c r="AO238" s="3"/>
      <c r="AP238" s="3"/>
      <c r="AQ238" s="3"/>
    </row>
    <row r="239" spans="8:43" x14ac:dyDescent="0.2"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N239" s="3"/>
      <c r="AO239" s="3"/>
      <c r="AP239" s="3"/>
      <c r="AQ239" s="3"/>
    </row>
    <row r="240" spans="8:43" x14ac:dyDescent="0.2"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N240" s="3"/>
      <c r="AO240" s="3"/>
      <c r="AP240" s="3"/>
      <c r="AQ240" s="3"/>
    </row>
    <row r="241" spans="8:43" x14ac:dyDescent="0.2"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N241" s="3"/>
      <c r="AO241" s="3"/>
      <c r="AP241" s="3"/>
      <c r="AQ241" s="3"/>
    </row>
    <row r="242" spans="8:43" x14ac:dyDescent="0.2"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N242" s="3"/>
      <c r="AO242" s="3"/>
      <c r="AP242" s="3"/>
      <c r="AQ242" s="3"/>
    </row>
    <row r="243" spans="8:43" x14ac:dyDescent="0.2"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N243" s="3"/>
      <c r="AO243" s="3"/>
      <c r="AP243" s="3"/>
      <c r="AQ243" s="3"/>
    </row>
    <row r="244" spans="8:43" x14ac:dyDescent="0.2"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N244" s="3"/>
      <c r="AO244" s="3"/>
      <c r="AP244" s="3"/>
      <c r="AQ244" s="3"/>
    </row>
    <row r="245" spans="8:43" x14ac:dyDescent="0.2"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N245" s="3"/>
      <c r="AO245" s="3"/>
      <c r="AP245" s="3"/>
      <c r="AQ245" s="3"/>
    </row>
    <row r="246" spans="8:43" x14ac:dyDescent="0.2"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N246" s="3"/>
      <c r="AO246" s="3"/>
      <c r="AP246" s="3"/>
      <c r="AQ246" s="3"/>
    </row>
    <row r="247" spans="8:43" x14ac:dyDescent="0.2"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N247" s="3"/>
      <c r="AO247" s="3"/>
      <c r="AP247" s="3"/>
      <c r="AQ247" s="3"/>
    </row>
    <row r="248" spans="8:43" x14ac:dyDescent="0.2"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N248" s="3"/>
      <c r="AO248" s="3"/>
      <c r="AP248" s="3"/>
      <c r="AQ248" s="3"/>
    </row>
    <row r="249" spans="8:43" x14ac:dyDescent="0.2"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N249" s="3"/>
      <c r="AO249" s="3"/>
      <c r="AP249" s="3"/>
      <c r="AQ249" s="3"/>
    </row>
    <row r="250" spans="8:43" x14ac:dyDescent="0.2"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N250" s="3"/>
      <c r="AO250" s="3"/>
      <c r="AP250" s="3"/>
      <c r="AQ250" s="3"/>
    </row>
    <row r="251" spans="8:43" x14ac:dyDescent="0.2"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N251" s="3"/>
      <c r="AO251" s="3"/>
      <c r="AP251" s="3"/>
      <c r="AQ251" s="3"/>
    </row>
    <row r="252" spans="8:43" x14ac:dyDescent="0.2"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N252" s="3"/>
      <c r="AO252" s="3"/>
      <c r="AP252" s="3"/>
      <c r="AQ252" s="3"/>
    </row>
    <row r="253" spans="8:43" x14ac:dyDescent="0.2"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N253" s="3"/>
      <c r="AO253" s="3"/>
      <c r="AP253" s="3"/>
      <c r="AQ253" s="3"/>
    </row>
    <row r="254" spans="8:43" x14ac:dyDescent="0.2"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N254" s="3"/>
      <c r="AO254" s="3"/>
      <c r="AP254" s="3"/>
      <c r="AQ254" s="3"/>
    </row>
    <row r="255" spans="8:43" x14ac:dyDescent="0.2"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N255" s="3"/>
      <c r="AO255" s="3"/>
      <c r="AP255" s="3"/>
      <c r="AQ255" s="3"/>
    </row>
    <row r="256" spans="8:43" x14ac:dyDescent="0.2"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N256" s="3"/>
      <c r="AO256" s="3"/>
      <c r="AP256" s="3"/>
      <c r="AQ256" s="3"/>
    </row>
    <row r="257" spans="8:43" x14ac:dyDescent="0.2"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N257" s="3"/>
      <c r="AO257" s="3"/>
      <c r="AP257" s="3"/>
      <c r="AQ257" s="3"/>
    </row>
    <row r="258" spans="8:43" x14ac:dyDescent="0.2"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N258" s="3"/>
      <c r="AO258" s="3"/>
      <c r="AP258" s="3"/>
      <c r="AQ258" s="3"/>
    </row>
    <row r="259" spans="8:43" x14ac:dyDescent="0.2"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N259" s="3"/>
      <c r="AO259" s="3"/>
      <c r="AP259" s="3"/>
      <c r="AQ259" s="3"/>
    </row>
    <row r="260" spans="8:43" x14ac:dyDescent="0.2"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N260" s="3"/>
      <c r="AO260" s="3"/>
      <c r="AP260" s="3"/>
      <c r="AQ260" s="3"/>
    </row>
    <row r="261" spans="8:43" x14ac:dyDescent="0.2"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N261" s="3"/>
      <c r="AO261" s="3"/>
      <c r="AP261" s="3"/>
      <c r="AQ261" s="3"/>
    </row>
    <row r="262" spans="8:43" x14ac:dyDescent="0.2"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N262" s="3"/>
      <c r="AO262" s="3"/>
      <c r="AP262" s="3"/>
      <c r="AQ262" s="3"/>
    </row>
    <row r="263" spans="8:43" x14ac:dyDescent="0.2"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N263" s="3"/>
      <c r="AO263" s="3"/>
      <c r="AP263" s="3"/>
      <c r="AQ263" s="3"/>
    </row>
    <row r="264" spans="8:43" x14ac:dyDescent="0.2"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N264" s="3"/>
      <c r="AO264" s="3"/>
      <c r="AP264" s="3"/>
      <c r="AQ264" s="3"/>
    </row>
    <row r="265" spans="8:43" x14ac:dyDescent="0.2"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N265" s="3"/>
      <c r="AO265" s="3"/>
      <c r="AP265" s="3"/>
      <c r="AQ265" s="3"/>
    </row>
    <row r="266" spans="8:43" x14ac:dyDescent="0.2"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N266" s="3"/>
      <c r="AO266" s="3"/>
      <c r="AP266" s="3"/>
      <c r="AQ266" s="3"/>
    </row>
    <row r="267" spans="8:43" x14ac:dyDescent="0.2"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N267" s="3"/>
      <c r="AO267" s="3"/>
      <c r="AP267" s="3"/>
      <c r="AQ267" s="3"/>
    </row>
    <row r="268" spans="8:43" x14ac:dyDescent="0.2"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N268" s="3"/>
      <c r="AO268" s="3"/>
      <c r="AP268" s="3"/>
      <c r="AQ268" s="3"/>
    </row>
    <row r="269" spans="8:43" x14ac:dyDescent="0.2"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N269" s="3"/>
      <c r="AO269" s="3"/>
      <c r="AP269" s="3"/>
      <c r="AQ269" s="3"/>
    </row>
    <row r="270" spans="8:43" x14ac:dyDescent="0.2"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N270" s="3"/>
      <c r="AO270" s="3"/>
      <c r="AP270" s="3"/>
      <c r="AQ270" s="3"/>
    </row>
    <row r="271" spans="8:43" x14ac:dyDescent="0.2"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N271" s="3"/>
      <c r="AO271" s="3"/>
      <c r="AP271" s="3"/>
      <c r="AQ271" s="3"/>
    </row>
    <row r="272" spans="8:43" x14ac:dyDescent="0.2"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N272" s="3"/>
      <c r="AO272" s="3"/>
      <c r="AP272" s="3"/>
      <c r="AQ272" s="3"/>
    </row>
    <row r="273" spans="8:43" x14ac:dyDescent="0.2"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N273" s="3"/>
      <c r="AO273" s="3"/>
      <c r="AP273" s="3"/>
      <c r="AQ273" s="3"/>
    </row>
    <row r="274" spans="8:43" x14ac:dyDescent="0.2"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N274" s="3"/>
      <c r="AO274" s="3"/>
      <c r="AP274" s="3"/>
      <c r="AQ274" s="3"/>
    </row>
    <row r="275" spans="8:43" x14ac:dyDescent="0.2"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N275" s="3"/>
      <c r="AO275" s="3"/>
      <c r="AP275" s="3"/>
      <c r="AQ275" s="3"/>
    </row>
    <row r="276" spans="8:43" x14ac:dyDescent="0.2"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N276" s="3"/>
      <c r="AO276" s="3"/>
      <c r="AP276" s="3"/>
      <c r="AQ276" s="3"/>
    </row>
    <row r="277" spans="8:43" x14ac:dyDescent="0.2"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N277" s="3"/>
      <c r="AO277" s="3"/>
      <c r="AP277" s="3"/>
      <c r="AQ277" s="3"/>
    </row>
    <row r="278" spans="8:43" x14ac:dyDescent="0.2"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N278" s="3"/>
      <c r="AO278" s="3"/>
      <c r="AP278" s="3"/>
      <c r="AQ278" s="3"/>
    </row>
    <row r="279" spans="8:43" x14ac:dyDescent="0.2"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N279" s="3"/>
      <c r="AO279" s="3"/>
      <c r="AP279" s="3"/>
      <c r="AQ279" s="3"/>
    </row>
    <row r="280" spans="8:43" x14ac:dyDescent="0.2"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N280" s="3"/>
      <c r="AO280" s="3"/>
      <c r="AP280" s="3"/>
      <c r="AQ280" s="3"/>
    </row>
    <row r="281" spans="8:43" x14ac:dyDescent="0.2"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N281" s="3"/>
      <c r="AO281" s="3"/>
      <c r="AP281" s="3"/>
      <c r="AQ281" s="3"/>
    </row>
    <row r="282" spans="8:43" x14ac:dyDescent="0.2"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N282" s="3"/>
      <c r="AO282" s="3"/>
      <c r="AP282" s="3"/>
      <c r="AQ282" s="3"/>
    </row>
    <row r="283" spans="8:43" x14ac:dyDescent="0.2"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N283" s="3"/>
      <c r="AO283" s="3"/>
      <c r="AP283" s="3"/>
      <c r="AQ283" s="3"/>
    </row>
    <row r="284" spans="8:43" x14ac:dyDescent="0.2"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N284" s="3"/>
      <c r="AO284" s="3"/>
      <c r="AP284" s="3"/>
      <c r="AQ284" s="3"/>
    </row>
    <row r="285" spans="8:43" x14ac:dyDescent="0.2"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N285" s="3"/>
      <c r="AO285" s="3"/>
      <c r="AP285" s="3"/>
      <c r="AQ285" s="3"/>
    </row>
    <row r="286" spans="8:43" x14ac:dyDescent="0.2"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N286" s="3"/>
      <c r="AO286" s="3"/>
      <c r="AP286" s="3"/>
      <c r="AQ286" s="3"/>
    </row>
    <row r="287" spans="8:43" x14ac:dyDescent="0.2"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N287" s="3"/>
      <c r="AO287" s="3"/>
      <c r="AP287" s="3"/>
      <c r="AQ287" s="3"/>
    </row>
    <row r="288" spans="8:43" x14ac:dyDescent="0.2"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N288" s="3"/>
      <c r="AO288" s="3"/>
      <c r="AP288" s="3"/>
      <c r="AQ288" s="3"/>
    </row>
    <row r="289" spans="8:43" x14ac:dyDescent="0.2"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N289" s="3"/>
      <c r="AO289" s="3"/>
      <c r="AP289" s="3"/>
      <c r="AQ289" s="3"/>
    </row>
    <row r="290" spans="8:43" x14ac:dyDescent="0.2"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N290" s="3"/>
      <c r="AO290" s="3"/>
      <c r="AP290" s="3"/>
      <c r="AQ290" s="3"/>
    </row>
    <row r="291" spans="8:43" x14ac:dyDescent="0.2"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N291" s="3"/>
      <c r="AO291" s="3"/>
      <c r="AP291" s="3"/>
      <c r="AQ291" s="3"/>
    </row>
    <row r="292" spans="8:43" x14ac:dyDescent="0.2"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N292" s="3"/>
      <c r="AO292" s="3"/>
      <c r="AP292" s="3"/>
      <c r="AQ292" s="3"/>
    </row>
    <row r="293" spans="8:43" x14ac:dyDescent="0.2"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N293" s="3"/>
      <c r="AO293" s="3"/>
      <c r="AP293" s="3"/>
      <c r="AQ293" s="3"/>
    </row>
    <row r="294" spans="8:43" x14ac:dyDescent="0.2"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N294" s="3"/>
      <c r="AO294" s="3"/>
      <c r="AP294" s="3"/>
      <c r="AQ294" s="3"/>
    </row>
    <row r="295" spans="8:43" x14ac:dyDescent="0.2"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N295" s="3"/>
      <c r="AO295" s="3"/>
      <c r="AP295" s="3"/>
      <c r="AQ295" s="3"/>
    </row>
    <row r="296" spans="8:43" x14ac:dyDescent="0.2"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N296" s="3"/>
      <c r="AO296" s="3"/>
      <c r="AP296" s="3"/>
      <c r="AQ296" s="3"/>
    </row>
    <row r="297" spans="8:43" x14ac:dyDescent="0.2"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N297" s="3"/>
      <c r="AO297" s="3"/>
      <c r="AP297" s="3"/>
      <c r="AQ297" s="3"/>
    </row>
    <row r="298" spans="8:43" x14ac:dyDescent="0.2"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N298" s="3"/>
      <c r="AO298" s="3"/>
      <c r="AP298" s="3"/>
      <c r="AQ298" s="3"/>
    </row>
    <row r="299" spans="8:43" x14ac:dyDescent="0.2"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N299" s="3"/>
      <c r="AO299" s="3"/>
      <c r="AP299" s="3"/>
      <c r="AQ299" s="3"/>
    </row>
    <row r="300" spans="8:43" x14ac:dyDescent="0.2"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N300" s="3"/>
      <c r="AO300" s="3"/>
      <c r="AP300" s="3"/>
      <c r="AQ300" s="3"/>
    </row>
    <row r="301" spans="8:43" x14ac:dyDescent="0.2"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N301" s="3"/>
      <c r="AO301" s="3"/>
      <c r="AP301" s="3"/>
      <c r="AQ301" s="3"/>
    </row>
    <row r="302" spans="8:43" x14ac:dyDescent="0.2"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N302" s="3"/>
      <c r="AO302" s="3"/>
      <c r="AP302" s="3"/>
      <c r="AQ302" s="3"/>
    </row>
    <row r="303" spans="8:43" x14ac:dyDescent="0.2"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N303" s="3"/>
      <c r="AO303" s="3"/>
      <c r="AP303" s="3"/>
      <c r="AQ303" s="3"/>
    </row>
    <row r="304" spans="8:43" x14ac:dyDescent="0.2"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N304" s="3"/>
      <c r="AO304" s="3"/>
      <c r="AP304" s="3"/>
      <c r="AQ304" s="3"/>
    </row>
    <row r="305" spans="8:43" x14ac:dyDescent="0.2"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N305" s="3"/>
      <c r="AO305" s="3"/>
      <c r="AP305" s="3"/>
      <c r="AQ305" s="3"/>
    </row>
    <row r="306" spans="8:43" x14ac:dyDescent="0.2"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N306" s="3"/>
      <c r="AO306" s="3"/>
      <c r="AP306" s="3"/>
      <c r="AQ306" s="3"/>
    </row>
    <row r="307" spans="8:43" x14ac:dyDescent="0.2"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N307" s="3"/>
      <c r="AO307" s="3"/>
      <c r="AP307" s="3"/>
      <c r="AQ307" s="3"/>
    </row>
    <row r="308" spans="8:43" x14ac:dyDescent="0.2"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N308" s="3"/>
      <c r="AO308" s="3"/>
      <c r="AP308" s="3"/>
      <c r="AQ308" s="3"/>
    </row>
    <row r="309" spans="8:43" x14ac:dyDescent="0.2"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N309" s="3"/>
      <c r="AO309" s="3"/>
      <c r="AP309" s="3"/>
      <c r="AQ309" s="3"/>
    </row>
    <row r="310" spans="8:43" x14ac:dyDescent="0.2"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N310" s="3"/>
      <c r="AO310" s="3"/>
      <c r="AP310" s="3"/>
      <c r="AQ310" s="3"/>
    </row>
    <row r="311" spans="8:43" x14ac:dyDescent="0.2"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N311" s="3"/>
      <c r="AO311" s="3"/>
      <c r="AP311" s="3"/>
      <c r="AQ311" s="3"/>
    </row>
    <row r="312" spans="8:43" x14ac:dyDescent="0.2"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N312" s="3"/>
      <c r="AO312" s="3"/>
      <c r="AP312" s="3"/>
      <c r="AQ312" s="3"/>
    </row>
    <row r="313" spans="8:43" x14ac:dyDescent="0.2"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N313" s="3"/>
      <c r="AO313" s="3"/>
      <c r="AP313" s="3"/>
      <c r="AQ313" s="3"/>
    </row>
    <row r="314" spans="8:43" x14ac:dyDescent="0.2"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N314" s="3"/>
      <c r="AO314" s="3"/>
      <c r="AP314" s="3"/>
      <c r="AQ314" s="3"/>
    </row>
    <row r="315" spans="8:43" x14ac:dyDescent="0.2"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N315" s="3"/>
      <c r="AO315" s="3"/>
      <c r="AP315" s="3"/>
      <c r="AQ315" s="3"/>
    </row>
    <row r="316" spans="8:43" x14ac:dyDescent="0.2"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N316" s="3"/>
      <c r="AO316" s="3"/>
      <c r="AP316" s="3"/>
      <c r="AQ316" s="3"/>
    </row>
    <row r="317" spans="8:43" x14ac:dyDescent="0.2"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N317" s="3"/>
      <c r="AO317" s="3"/>
      <c r="AP317" s="3"/>
      <c r="AQ317" s="3"/>
    </row>
    <row r="318" spans="8:43" x14ac:dyDescent="0.2"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N318" s="3"/>
      <c r="AO318" s="3"/>
      <c r="AP318" s="3"/>
      <c r="AQ318" s="3"/>
    </row>
    <row r="319" spans="8:43" x14ac:dyDescent="0.2"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N319" s="3"/>
      <c r="AO319" s="3"/>
      <c r="AP319" s="3"/>
      <c r="AQ319" s="3"/>
    </row>
    <row r="320" spans="8:43" x14ac:dyDescent="0.2"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N320" s="3"/>
      <c r="AO320" s="3"/>
      <c r="AP320" s="3"/>
      <c r="AQ320" s="3"/>
    </row>
    <row r="321" spans="8:43" x14ac:dyDescent="0.2"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N321" s="3"/>
      <c r="AO321" s="3"/>
      <c r="AP321" s="3"/>
      <c r="AQ321" s="3"/>
    </row>
    <row r="322" spans="8:43" x14ac:dyDescent="0.2"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N322" s="3"/>
      <c r="AO322" s="3"/>
      <c r="AP322" s="3"/>
      <c r="AQ322" s="3"/>
    </row>
    <row r="323" spans="8:43" x14ac:dyDescent="0.2"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N323" s="3"/>
      <c r="AO323" s="3"/>
      <c r="AP323" s="3"/>
      <c r="AQ323" s="3"/>
    </row>
    <row r="324" spans="8:43" x14ac:dyDescent="0.2"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N324" s="3"/>
      <c r="AO324" s="3"/>
      <c r="AP324" s="3"/>
      <c r="AQ324" s="3"/>
    </row>
    <row r="325" spans="8:43" x14ac:dyDescent="0.2"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N325" s="3"/>
      <c r="AO325" s="3"/>
      <c r="AP325" s="3"/>
      <c r="AQ325" s="3"/>
    </row>
    <row r="326" spans="8:43" x14ac:dyDescent="0.2"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N326" s="3"/>
      <c r="AO326" s="3"/>
      <c r="AP326" s="3"/>
      <c r="AQ326" s="3"/>
    </row>
    <row r="327" spans="8:43" x14ac:dyDescent="0.2"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N327" s="3"/>
      <c r="AO327" s="3"/>
      <c r="AP327" s="3"/>
      <c r="AQ327" s="3"/>
    </row>
    <row r="328" spans="8:43" x14ac:dyDescent="0.2"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N328" s="3"/>
      <c r="AO328" s="3"/>
      <c r="AP328" s="3"/>
      <c r="AQ328" s="3"/>
    </row>
    <row r="329" spans="8:43" x14ac:dyDescent="0.2"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N329" s="3"/>
      <c r="AO329" s="3"/>
      <c r="AP329" s="3"/>
      <c r="AQ329" s="3"/>
    </row>
    <row r="330" spans="8:43" x14ac:dyDescent="0.2"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N330" s="3"/>
      <c r="AO330" s="3"/>
      <c r="AP330" s="3"/>
      <c r="AQ330" s="3"/>
    </row>
    <row r="331" spans="8:43" x14ac:dyDescent="0.2"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N331" s="3"/>
      <c r="AO331" s="3"/>
      <c r="AP331" s="3"/>
      <c r="AQ331" s="3"/>
    </row>
    <row r="332" spans="8:43" x14ac:dyDescent="0.2"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N332" s="3"/>
      <c r="AO332" s="3"/>
      <c r="AP332" s="3"/>
      <c r="AQ332" s="3"/>
    </row>
    <row r="333" spans="8:43" x14ac:dyDescent="0.2"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N333" s="3"/>
      <c r="AO333" s="3"/>
      <c r="AP333" s="3"/>
      <c r="AQ333" s="3"/>
    </row>
    <row r="334" spans="8:43" x14ac:dyDescent="0.2"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N334" s="3"/>
      <c r="AO334" s="3"/>
      <c r="AP334" s="3"/>
      <c r="AQ334" s="3"/>
    </row>
    <row r="335" spans="8:43" x14ac:dyDescent="0.2"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N335" s="3"/>
      <c r="AO335" s="3"/>
      <c r="AP335" s="3"/>
      <c r="AQ335" s="3"/>
    </row>
    <row r="336" spans="8:43" x14ac:dyDescent="0.2"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N336" s="3"/>
      <c r="AO336" s="3"/>
      <c r="AP336" s="3"/>
      <c r="AQ336" s="3"/>
    </row>
    <row r="337" spans="8:43" x14ac:dyDescent="0.2"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N337" s="3"/>
      <c r="AO337" s="3"/>
      <c r="AP337" s="3"/>
      <c r="AQ337" s="3"/>
    </row>
    <row r="338" spans="8:43" x14ac:dyDescent="0.2"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N338" s="3"/>
      <c r="AO338" s="3"/>
      <c r="AP338" s="3"/>
      <c r="AQ338" s="3"/>
    </row>
    <row r="339" spans="8:43" x14ac:dyDescent="0.2"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N339" s="3"/>
      <c r="AO339" s="3"/>
      <c r="AP339" s="3"/>
      <c r="AQ339" s="3"/>
    </row>
    <row r="340" spans="8:43" x14ac:dyDescent="0.2"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N340" s="3"/>
      <c r="AO340" s="3"/>
      <c r="AP340" s="3"/>
      <c r="AQ340" s="3"/>
    </row>
    <row r="341" spans="8:43" x14ac:dyDescent="0.2"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N341" s="3"/>
      <c r="AO341" s="3"/>
      <c r="AP341" s="3"/>
      <c r="AQ341" s="3"/>
    </row>
    <row r="342" spans="8:43" x14ac:dyDescent="0.2"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N342" s="3"/>
      <c r="AO342" s="3"/>
      <c r="AP342" s="3"/>
      <c r="AQ342" s="3"/>
    </row>
    <row r="343" spans="8:43" x14ac:dyDescent="0.2"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N343" s="3"/>
      <c r="AO343" s="3"/>
      <c r="AP343" s="3"/>
      <c r="AQ343" s="3"/>
    </row>
    <row r="344" spans="8:43" x14ac:dyDescent="0.2"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N344" s="3"/>
      <c r="AO344" s="3"/>
      <c r="AP344" s="3"/>
      <c r="AQ344" s="3"/>
    </row>
    <row r="345" spans="8:43" x14ac:dyDescent="0.2"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N345" s="3"/>
      <c r="AO345" s="3"/>
      <c r="AP345" s="3"/>
      <c r="AQ345" s="3"/>
    </row>
    <row r="346" spans="8:43" x14ac:dyDescent="0.2"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N346" s="3"/>
      <c r="AO346" s="3"/>
      <c r="AP346" s="3"/>
      <c r="AQ346" s="3"/>
    </row>
    <row r="347" spans="8:43" x14ac:dyDescent="0.2"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N347" s="3"/>
      <c r="AO347" s="3"/>
      <c r="AP347" s="3"/>
      <c r="AQ347" s="3"/>
    </row>
    <row r="348" spans="8:43" x14ac:dyDescent="0.2"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N348" s="3"/>
      <c r="AO348" s="3"/>
      <c r="AP348" s="3"/>
      <c r="AQ348" s="3"/>
    </row>
    <row r="349" spans="8:43" x14ac:dyDescent="0.2"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N349" s="3"/>
      <c r="AO349" s="3"/>
      <c r="AP349" s="3"/>
      <c r="AQ349" s="3"/>
    </row>
    <row r="350" spans="8:43" x14ac:dyDescent="0.2"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N350" s="3"/>
      <c r="AO350" s="3"/>
      <c r="AP350" s="3"/>
      <c r="AQ350" s="3"/>
    </row>
    <row r="351" spans="8:43" x14ac:dyDescent="0.2"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N351" s="3"/>
      <c r="AO351" s="3"/>
      <c r="AP351" s="3"/>
      <c r="AQ351" s="3"/>
    </row>
    <row r="352" spans="8:43" x14ac:dyDescent="0.2"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N352" s="3"/>
      <c r="AO352" s="3"/>
      <c r="AP352" s="3"/>
      <c r="AQ352" s="3"/>
    </row>
    <row r="353" spans="8:43" x14ac:dyDescent="0.2"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N353" s="3"/>
      <c r="AO353" s="3"/>
      <c r="AP353" s="3"/>
      <c r="AQ353" s="3"/>
    </row>
    <row r="354" spans="8:43" x14ac:dyDescent="0.2"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N354" s="3"/>
      <c r="AO354" s="3"/>
      <c r="AP354" s="3"/>
      <c r="AQ354" s="3"/>
    </row>
    <row r="355" spans="8:43" x14ac:dyDescent="0.2"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N355" s="3"/>
      <c r="AO355" s="3"/>
      <c r="AP355" s="3"/>
      <c r="AQ355" s="3"/>
    </row>
    <row r="356" spans="8:43" x14ac:dyDescent="0.2"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N356" s="3"/>
      <c r="AO356" s="3"/>
      <c r="AP356" s="3"/>
      <c r="AQ356" s="3"/>
    </row>
    <row r="357" spans="8:43" x14ac:dyDescent="0.2"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N357" s="3"/>
      <c r="AO357" s="3"/>
      <c r="AP357" s="3"/>
      <c r="AQ357" s="3"/>
    </row>
    <row r="358" spans="8:43" x14ac:dyDescent="0.2"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N358" s="3"/>
      <c r="AO358" s="3"/>
      <c r="AP358" s="3"/>
      <c r="AQ358" s="3"/>
    </row>
    <row r="359" spans="8:43" x14ac:dyDescent="0.2"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N359" s="3"/>
      <c r="AO359" s="3"/>
      <c r="AP359" s="3"/>
      <c r="AQ359" s="3"/>
    </row>
    <row r="360" spans="8:43" x14ac:dyDescent="0.2"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N360" s="3"/>
      <c r="AO360" s="3"/>
      <c r="AP360" s="3"/>
      <c r="AQ360" s="3"/>
    </row>
    <row r="361" spans="8:43" x14ac:dyDescent="0.2"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N361" s="3"/>
      <c r="AO361" s="3"/>
      <c r="AP361" s="3"/>
      <c r="AQ361" s="3"/>
    </row>
    <row r="362" spans="8:43" x14ac:dyDescent="0.2"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N362" s="3"/>
      <c r="AO362" s="3"/>
      <c r="AP362" s="3"/>
      <c r="AQ362" s="3"/>
    </row>
    <row r="363" spans="8:43" x14ac:dyDescent="0.2"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N363" s="3"/>
      <c r="AO363" s="3"/>
      <c r="AP363" s="3"/>
      <c r="AQ363" s="3"/>
    </row>
    <row r="364" spans="8:43" x14ac:dyDescent="0.2"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N364" s="3"/>
      <c r="AO364" s="3"/>
      <c r="AP364" s="3"/>
      <c r="AQ364" s="3"/>
    </row>
    <row r="365" spans="8:43" x14ac:dyDescent="0.2"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N365" s="3"/>
      <c r="AO365" s="3"/>
      <c r="AP365" s="3"/>
      <c r="AQ365" s="3"/>
    </row>
    <row r="366" spans="8:43" x14ac:dyDescent="0.2"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N366" s="3"/>
      <c r="AO366" s="3"/>
      <c r="AP366" s="3"/>
      <c r="AQ366" s="3"/>
    </row>
    <row r="367" spans="8:43" x14ac:dyDescent="0.2"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N367" s="3"/>
      <c r="AO367" s="3"/>
      <c r="AP367" s="3"/>
      <c r="AQ367" s="3"/>
    </row>
    <row r="368" spans="8:43" x14ac:dyDescent="0.2"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N368" s="3"/>
      <c r="AO368" s="3"/>
      <c r="AP368" s="3"/>
      <c r="AQ368" s="3"/>
    </row>
    <row r="369" spans="8:43" x14ac:dyDescent="0.2"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N369" s="3"/>
      <c r="AO369" s="3"/>
      <c r="AP369" s="3"/>
      <c r="AQ369" s="3"/>
    </row>
    <row r="370" spans="8:43" x14ac:dyDescent="0.2"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N370" s="3"/>
      <c r="AO370" s="3"/>
      <c r="AP370" s="3"/>
      <c r="AQ370" s="3"/>
    </row>
    <row r="371" spans="8:43" x14ac:dyDescent="0.2"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N371" s="3"/>
      <c r="AO371" s="3"/>
      <c r="AP371" s="3"/>
      <c r="AQ371" s="3"/>
    </row>
    <row r="372" spans="8:43" x14ac:dyDescent="0.2"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N372" s="3"/>
      <c r="AO372" s="3"/>
      <c r="AP372" s="3"/>
      <c r="AQ372" s="3"/>
    </row>
    <row r="373" spans="8:43" x14ac:dyDescent="0.2"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N373" s="3"/>
      <c r="AO373" s="3"/>
      <c r="AP373" s="3"/>
      <c r="AQ373" s="3"/>
    </row>
    <row r="374" spans="8:43" x14ac:dyDescent="0.2"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N374" s="3"/>
      <c r="AO374" s="3"/>
      <c r="AP374" s="3"/>
      <c r="AQ374" s="3"/>
    </row>
    <row r="375" spans="8:43" x14ac:dyDescent="0.2"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N375" s="3"/>
      <c r="AO375" s="3"/>
      <c r="AP375" s="3"/>
      <c r="AQ375" s="3"/>
    </row>
    <row r="376" spans="8:43" x14ac:dyDescent="0.2"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N376" s="3"/>
      <c r="AO376" s="3"/>
      <c r="AP376" s="3"/>
      <c r="AQ376" s="3"/>
    </row>
    <row r="377" spans="8:43" x14ac:dyDescent="0.2"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N377" s="3"/>
      <c r="AO377" s="3"/>
      <c r="AP377" s="3"/>
      <c r="AQ377" s="3"/>
    </row>
    <row r="378" spans="8:43" x14ac:dyDescent="0.2"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N378" s="3"/>
      <c r="AO378" s="3"/>
      <c r="AP378" s="3"/>
      <c r="AQ378" s="3"/>
    </row>
    <row r="379" spans="8:43" x14ac:dyDescent="0.2"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N379" s="3"/>
      <c r="AO379" s="3"/>
      <c r="AP379" s="3"/>
      <c r="AQ379" s="3"/>
    </row>
    <row r="380" spans="8:43" x14ac:dyDescent="0.2"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N380" s="3"/>
      <c r="AO380" s="3"/>
      <c r="AP380" s="3"/>
      <c r="AQ380" s="3"/>
    </row>
    <row r="381" spans="8:43" x14ac:dyDescent="0.2"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N381" s="3"/>
      <c r="AO381" s="3"/>
      <c r="AP381" s="3"/>
      <c r="AQ381" s="3"/>
    </row>
    <row r="382" spans="8:43" x14ac:dyDescent="0.2"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N382" s="3"/>
      <c r="AO382" s="3"/>
      <c r="AP382" s="3"/>
      <c r="AQ382" s="3"/>
    </row>
    <row r="383" spans="8:43" x14ac:dyDescent="0.2"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N383" s="3"/>
      <c r="AO383" s="3"/>
      <c r="AP383" s="3"/>
      <c r="AQ383" s="3"/>
    </row>
    <row r="384" spans="8:43" x14ac:dyDescent="0.2"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N384" s="3"/>
      <c r="AO384" s="3"/>
      <c r="AP384" s="3"/>
      <c r="AQ384" s="3"/>
    </row>
    <row r="385" spans="8:43" x14ac:dyDescent="0.2"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N385" s="3"/>
      <c r="AO385" s="3"/>
      <c r="AP385" s="3"/>
      <c r="AQ385" s="3"/>
    </row>
    <row r="386" spans="8:43" x14ac:dyDescent="0.2"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N386" s="3"/>
      <c r="AO386" s="3"/>
      <c r="AP386" s="3"/>
      <c r="AQ386" s="3"/>
    </row>
    <row r="387" spans="8:43" x14ac:dyDescent="0.2"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N387" s="3"/>
      <c r="AO387" s="3"/>
      <c r="AP387" s="3"/>
      <c r="AQ387" s="3"/>
    </row>
    <row r="388" spans="8:43" x14ac:dyDescent="0.2"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N388" s="3"/>
      <c r="AO388" s="3"/>
      <c r="AP388" s="3"/>
      <c r="AQ388" s="3"/>
    </row>
    <row r="389" spans="8:43" x14ac:dyDescent="0.2"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N389" s="3"/>
      <c r="AO389" s="3"/>
      <c r="AP389" s="3"/>
      <c r="AQ389" s="3"/>
    </row>
    <row r="390" spans="8:43" x14ac:dyDescent="0.2"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N390" s="3"/>
      <c r="AO390" s="3"/>
      <c r="AP390" s="3"/>
      <c r="AQ390" s="3"/>
    </row>
    <row r="391" spans="8:43" x14ac:dyDescent="0.2"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N391" s="3"/>
      <c r="AO391" s="3"/>
      <c r="AP391" s="3"/>
      <c r="AQ391" s="3"/>
    </row>
    <row r="392" spans="8:43" x14ac:dyDescent="0.2"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N392" s="3"/>
      <c r="AO392" s="3"/>
      <c r="AP392" s="3"/>
      <c r="AQ392" s="3"/>
    </row>
    <row r="393" spans="8:43" x14ac:dyDescent="0.2"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N393" s="3"/>
      <c r="AO393" s="3"/>
      <c r="AP393" s="3"/>
      <c r="AQ393" s="3"/>
    </row>
    <row r="394" spans="8:43" x14ac:dyDescent="0.2"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N394" s="3"/>
      <c r="AO394" s="3"/>
      <c r="AP394" s="3"/>
      <c r="AQ394" s="3"/>
    </row>
    <row r="395" spans="8:43" x14ac:dyDescent="0.2"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N395" s="3"/>
      <c r="AO395" s="3"/>
      <c r="AP395" s="3"/>
      <c r="AQ395" s="3"/>
    </row>
    <row r="396" spans="8:43" x14ac:dyDescent="0.2"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N396" s="3"/>
      <c r="AO396" s="3"/>
      <c r="AP396" s="3"/>
      <c r="AQ396" s="3"/>
    </row>
    <row r="397" spans="8:43" x14ac:dyDescent="0.2"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N397" s="3"/>
      <c r="AO397" s="3"/>
      <c r="AP397" s="3"/>
      <c r="AQ397" s="3"/>
    </row>
    <row r="398" spans="8:43" x14ac:dyDescent="0.2"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N398" s="3"/>
      <c r="AO398" s="3"/>
      <c r="AP398" s="3"/>
      <c r="AQ398" s="3"/>
    </row>
    <row r="399" spans="8:43" x14ac:dyDescent="0.2"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N399" s="3"/>
      <c r="AO399" s="3"/>
      <c r="AP399" s="3"/>
      <c r="AQ399" s="3"/>
    </row>
    <row r="400" spans="8:43" x14ac:dyDescent="0.2"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N400" s="3"/>
      <c r="AO400" s="3"/>
      <c r="AP400" s="3"/>
      <c r="AQ400" s="3"/>
    </row>
    <row r="401" spans="8:43" x14ac:dyDescent="0.2"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N401" s="3"/>
      <c r="AO401" s="3"/>
      <c r="AP401" s="3"/>
      <c r="AQ401" s="3"/>
    </row>
    <row r="402" spans="8:43" x14ac:dyDescent="0.2"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N402" s="3"/>
      <c r="AO402" s="3"/>
      <c r="AP402" s="3"/>
      <c r="AQ402" s="3"/>
    </row>
    <row r="403" spans="8:43" x14ac:dyDescent="0.2"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N403" s="3"/>
      <c r="AO403" s="3"/>
      <c r="AP403" s="3"/>
      <c r="AQ403" s="3"/>
    </row>
    <row r="404" spans="8:43" x14ac:dyDescent="0.2"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N404" s="3"/>
      <c r="AO404" s="3"/>
      <c r="AP404" s="3"/>
      <c r="AQ404" s="3"/>
    </row>
    <row r="405" spans="8:43" x14ac:dyDescent="0.2"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N405" s="3"/>
      <c r="AO405" s="3"/>
      <c r="AP405" s="3"/>
      <c r="AQ405" s="3"/>
    </row>
    <row r="406" spans="8:43" x14ac:dyDescent="0.2"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N406" s="3"/>
      <c r="AO406" s="3"/>
      <c r="AP406" s="3"/>
      <c r="AQ406" s="3"/>
    </row>
    <row r="407" spans="8:43" x14ac:dyDescent="0.2"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N407" s="3"/>
      <c r="AO407" s="3"/>
      <c r="AP407" s="3"/>
      <c r="AQ407" s="3"/>
    </row>
    <row r="408" spans="8:43" x14ac:dyDescent="0.2"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N408" s="3"/>
      <c r="AO408" s="3"/>
      <c r="AP408" s="3"/>
      <c r="AQ408" s="3"/>
    </row>
    <row r="409" spans="8:43" x14ac:dyDescent="0.2"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N409" s="3"/>
      <c r="AO409" s="3"/>
      <c r="AP409" s="3"/>
      <c r="AQ409" s="3"/>
    </row>
    <row r="410" spans="8:43" x14ac:dyDescent="0.2"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N410" s="3"/>
      <c r="AO410" s="3"/>
      <c r="AP410" s="3"/>
      <c r="AQ410" s="3"/>
    </row>
    <row r="411" spans="8:43" x14ac:dyDescent="0.2"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N411" s="3"/>
      <c r="AO411" s="3"/>
      <c r="AP411" s="3"/>
      <c r="AQ411" s="3"/>
    </row>
    <row r="412" spans="8:43" x14ac:dyDescent="0.2"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N412" s="3"/>
      <c r="AO412" s="3"/>
      <c r="AP412" s="3"/>
      <c r="AQ412" s="3"/>
    </row>
    <row r="413" spans="8:43" x14ac:dyDescent="0.2"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N413" s="3"/>
      <c r="AO413" s="3"/>
      <c r="AP413" s="3"/>
      <c r="AQ413" s="3"/>
    </row>
    <row r="414" spans="8:43" x14ac:dyDescent="0.2"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N414" s="3"/>
      <c r="AO414" s="3"/>
      <c r="AP414" s="3"/>
      <c r="AQ414" s="3"/>
    </row>
    <row r="415" spans="8:43" x14ac:dyDescent="0.2"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N415" s="3"/>
      <c r="AO415" s="3"/>
      <c r="AP415" s="3"/>
      <c r="AQ415" s="3"/>
    </row>
    <row r="416" spans="8:43" x14ac:dyDescent="0.2"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N416" s="3"/>
      <c r="AO416" s="3"/>
      <c r="AP416" s="3"/>
      <c r="AQ416" s="3"/>
    </row>
    <row r="417" spans="8:43" x14ac:dyDescent="0.2"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N417" s="3"/>
      <c r="AO417" s="3"/>
      <c r="AP417" s="3"/>
      <c r="AQ417" s="3"/>
    </row>
    <row r="418" spans="8:43" x14ac:dyDescent="0.2"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N418" s="3"/>
      <c r="AO418" s="3"/>
      <c r="AP418" s="3"/>
      <c r="AQ418" s="3"/>
    </row>
    <row r="419" spans="8:43" x14ac:dyDescent="0.2"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N419" s="3"/>
      <c r="AO419" s="3"/>
      <c r="AP419" s="3"/>
      <c r="AQ419" s="3"/>
    </row>
    <row r="420" spans="8:43" x14ac:dyDescent="0.2"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N420" s="3"/>
      <c r="AO420" s="3"/>
      <c r="AP420" s="3"/>
      <c r="AQ420" s="3"/>
    </row>
    <row r="421" spans="8:43" x14ac:dyDescent="0.2"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N421" s="3"/>
      <c r="AO421" s="3"/>
      <c r="AP421" s="3"/>
      <c r="AQ421" s="3"/>
    </row>
    <row r="422" spans="8:43" x14ac:dyDescent="0.2"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N422" s="3"/>
      <c r="AO422" s="3"/>
      <c r="AP422" s="3"/>
      <c r="AQ422" s="3"/>
    </row>
    <row r="423" spans="8:43" x14ac:dyDescent="0.2"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N423" s="3"/>
      <c r="AO423" s="3"/>
      <c r="AP423" s="3"/>
      <c r="AQ423" s="3"/>
    </row>
    <row r="424" spans="8:43" x14ac:dyDescent="0.2"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N424" s="3"/>
      <c r="AO424" s="3"/>
      <c r="AP424" s="3"/>
      <c r="AQ424" s="3"/>
    </row>
    <row r="425" spans="8:43" x14ac:dyDescent="0.2"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N425" s="3"/>
      <c r="AO425" s="3"/>
      <c r="AP425" s="3"/>
      <c r="AQ425" s="3"/>
    </row>
    <row r="426" spans="8:43" x14ac:dyDescent="0.2"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N426" s="3"/>
      <c r="AO426" s="3"/>
      <c r="AP426" s="3"/>
      <c r="AQ426" s="3"/>
    </row>
    <row r="427" spans="8:43" x14ac:dyDescent="0.2"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N427" s="3"/>
      <c r="AO427" s="3"/>
      <c r="AP427" s="3"/>
      <c r="AQ427" s="3"/>
    </row>
    <row r="428" spans="8:43" x14ac:dyDescent="0.2"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N428" s="3"/>
      <c r="AO428" s="3"/>
      <c r="AP428" s="3"/>
      <c r="AQ428" s="3"/>
    </row>
    <row r="429" spans="8:43" x14ac:dyDescent="0.2"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N429" s="3"/>
      <c r="AO429" s="3"/>
      <c r="AP429" s="3"/>
      <c r="AQ429" s="3"/>
    </row>
    <row r="430" spans="8:43" x14ac:dyDescent="0.2"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N430" s="3"/>
      <c r="AO430" s="3"/>
      <c r="AP430" s="3"/>
      <c r="AQ430" s="3"/>
    </row>
    <row r="431" spans="8:43" x14ac:dyDescent="0.2"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N431" s="3"/>
      <c r="AO431" s="3"/>
      <c r="AP431" s="3"/>
      <c r="AQ431" s="3"/>
    </row>
    <row r="432" spans="8:43" x14ac:dyDescent="0.2"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N432" s="3"/>
      <c r="AO432" s="3"/>
      <c r="AP432" s="3"/>
      <c r="AQ432" s="3"/>
    </row>
    <row r="433" spans="8:43" x14ac:dyDescent="0.2"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N433" s="3"/>
      <c r="AO433" s="3"/>
      <c r="AP433" s="3"/>
      <c r="AQ433" s="3"/>
    </row>
    <row r="434" spans="8:43" x14ac:dyDescent="0.2"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N434" s="3"/>
      <c r="AO434" s="3"/>
      <c r="AP434" s="3"/>
      <c r="AQ434" s="3"/>
    </row>
    <row r="435" spans="8:43" x14ac:dyDescent="0.2"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N435" s="3"/>
      <c r="AO435" s="3"/>
      <c r="AP435" s="3"/>
      <c r="AQ435" s="3"/>
    </row>
    <row r="436" spans="8:43" x14ac:dyDescent="0.2"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N436" s="3"/>
      <c r="AO436" s="3"/>
      <c r="AP436" s="3"/>
      <c r="AQ436" s="3"/>
    </row>
    <row r="437" spans="8:43" x14ac:dyDescent="0.2"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N437" s="3"/>
      <c r="AO437" s="3"/>
      <c r="AP437" s="3"/>
      <c r="AQ437" s="3"/>
    </row>
    <row r="438" spans="8:43" x14ac:dyDescent="0.2"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N438" s="3"/>
      <c r="AO438" s="3"/>
      <c r="AP438" s="3"/>
      <c r="AQ438" s="3"/>
    </row>
    <row r="439" spans="8:43" x14ac:dyDescent="0.2"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N439" s="3"/>
      <c r="AO439" s="3"/>
      <c r="AP439" s="3"/>
      <c r="AQ439" s="3"/>
    </row>
    <row r="440" spans="8:43" x14ac:dyDescent="0.2"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N440" s="3"/>
      <c r="AO440" s="3"/>
      <c r="AP440" s="3"/>
      <c r="AQ440" s="3"/>
    </row>
    <row r="441" spans="8:43" x14ac:dyDescent="0.2"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N441" s="3"/>
      <c r="AO441" s="3"/>
      <c r="AP441" s="3"/>
      <c r="AQ441" s="3"/>
    </row>
    <row r="442" spans="8:43" x14ac:dyDescent="0.2"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N442" s="3"/>
      <c r="AO442" s="3"/>
      <c r="AP442" s="3"/>
      <c r="AQ442" s="3"/>
    </row>
    <row r="443" spans="8:43" x14ac:dyDescent="0.2"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N443" s="3"/>
      <c r="AO443" s="3"/>
      <c r="AP443" s="3"/>
      <c r="AQ443" s="3"/>
    </row>
    <row r="444" spans="8:43" x14ac:dyDescent="0.2"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N444" s="3"/>
      <c r="AO444" s="3"/>
      <c r="AP444" s="3"/>
      <c r="AQ444" s="3"/>
    </row>
    <row r="445" spans="8:43" x14ac:dyDescent="0.2"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N445" s="3"/>
      <c r="AO445" s="3"/>
      <c r="AP445" s="3"/>
      <c r="AQ445" s="3"/>
    </row>
    <row r="446" spans="8:43" x14ac:dyDescent="0.2"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N446" s="3"/>
      <c r="AO446" s="3"/>
      <c r="AP446" s="3"/>
      <c r="AQ446" s="3"/>
    </row>
    <row r="447" spans="8:43" x14ac:dyDescent="0.2"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N447" s="3"/>
      <c r="AO447" s="3"/>
      <c r="AP447" s="3"/>
      <c r="AQ447" s="3"/>
    </row>
    <row r="448" spans="8:43" x14ac:dyDescent="0.2"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N448" s="3"/>
      <c r="AO448" s="3"/>
      <c r="AP448" s="3"/>
      <c r="AQ448" s="3"/>
    </row>
    <row r="449" spans="8:43" x14ac:dyDescent="0.2"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N449" s="3"/>
      <c r="AO449" s="3"/>
      <c r="AP449" s="3"/>
      <c r="AQ449" s="3"/>
    </row>
    <row r="450" spans="8:43" x14ac:dyDescent="0.2"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N450" s="3"/>
      <c r="AO450" s="3"/>
      <c r="AP450" s="3"/>
      <c r="AQ450" s="3"/>
    </row>
    <row r="451" spans="8:43" x14ac:dyDescent="0.2"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N451" s="3"/>
      <c r="AO451" s="3"/>
      <c r="AP451" s="3"/>
      <c r="AQ451" s="3"/>
    </row>
    <row r="452" spans="8:43" x14ac:dyDescent="0.2"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N452" s="3"/>
      <c r="AO452" s="3"/>
      <c r="AP452" s="3"/>
      <c r="AQ452" s="3"/>
    </row>
    <row r="453" spans="8:43" x14ac:dyDescent="0.2"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N453" s="3"/>
      <c r="AO453" s="3"/>
      <c r="AP453" s="3"/>
      <c r="AQ453" s="3"/>
    </row>
    <row r="454" spans="8:43" x14ac:dyDescent="0.2"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N454" s="3"/>
      <c r="AO454" s="3"/>
      <c r="AP454" s="3"/>
      <c r="AQ454" s="3"/>
    </row>
    <row r="455" spans="8:43" x14ac:dyDescent="0.2"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N455" s="3"/>
      <c r="AO455" s="3"/>
      <c r="AP455" s="3"/>
      <c r="AQ455" s="3"/>
    </row>
    <row r="456" spans="8:43" x14ac:dyDescent="0.2"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N456" s="3"/>
      <c r="AO456" s="3"/>
      <c r="AP456" s="3"/>
      <c r="AQ456" s="3"/>
    </row>
    <row r="457" spans="8:43" x14ac:dyDescent="0.2"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N457" s="3"/>
      <c r="AO457" s="3"/>
      <c r="AP457" s="3"/>
      <c r="AQ457" s="3"/>
    </row>
    <row r="458" spans="8:43" x14ac:dyDescent="0.2"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N458" s="3"/>
      <c r="AO458" s="3"/>
      <c r="AP458" s="3"/>
      <c r="AQ458" s="3"/>
    </row>
    <row r="459" spans="8:43" x14ac:dyDescent="0.2"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N459" s="3"/>
      <c r="AO459" s="3"/>
      <c r="AP459" s="3"/>
      <c r="AQ459" s="3"/>
    </row>
    <row r="460" spans="8:43" x14ac:dyDescent="0.2"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N460" s="3"/>
      <c r="AO460" s="3"/>
      <c r="AP460" s="3"/>
      <c r="AQ460" s="3"/>
    </row>
    <row r="461" spans="8:43" x14ac:dyDescent="0.2"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N461" s="3"/>
      <c r="AO461" s="3"/>
      <c r="AP461" s="3"/>
      <c r="AQ461" s="3"/>
    </row>
    <row r="462" spans="8:43" x14ac:dyDescent="0.2"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N462" s="3"/>
      <c r="AO462" s="3"/>
      <c r="AP462" s="3"/>
      <c r="AQ462" s="3"/>
    </row>
    <row r="463" spans="8:43" x14ac:dyDescent="0.2"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N463" s="3"/>
      <c r="AO463" s="3"/>
      <c r="AP463" s="3"/>
      <c r="AQ463" s="3"/>
    </row>
    <row r="464" spans="8:43" x14ac:dyDescent="0.2"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N464" s="3"/>
      <c r="AO464" s="3"/>
      <c r="AP464" s="3"/>
      <c r="AQ464" s="3"/>
    </row>
    <row r="465" spans="8:43" x14ac:dyDescent="0.2"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N465" s="3"/>
      <c r="AO465" s="3"/>
      <c r="AP465" s="3"/>
      <c r="AQ465" s="3"/>
    </row>
    <row r="466" spans="8:43" x14ac:dyDescent="0.2"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N466" s="3"/>
      <c r="AO466" s="3"/>
      <c r="AP466" s="3"/>
      <c r="AQ466" s="3"/>
    </row>
    <row r="467" spans="8:43" x14ac:dyDescent="0.2"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N467" s="3"/>
      <c r="AO467" s="3"/>
      <c r="AP467" s="3"/>
      <c r="AQ467" s="3"/>
    </row>
    <row r="468" spans="8:43" x14ac:dyDescent="0.2"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N468" s="3"/>
      <c r="AO468" s="3"/>
      <c r="AP468" s="3"/>
      <c r="AQ468" s="3"/>
    </row>
    <row r="469" spans="8:43" x14ac:dyDescent="0.2"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N469" s="3"/>
      <c r="AO469" s="3"/>
      <c r="AP469" s="3"/>
      <c r="AQ469" s="3"/>
    </row>
    <row r="470" spans="8:43" x14ac:dyDescent="0.2"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N470" s="3"/>
      <c r="AO470" s="3"/>
      <c r="AP470" s="3"/>
      <c r="AQ470" s="3"/>
    </row>
    <row r="471" spans="8:43" x14ac:dyDescent="0.2"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N471" s="3"/>
      <c r="AO471" s="3"/>
      <c r="AP471" s="3"/>
      <c r="AQ471" s="3"/>
    </row>
    <row r="472" spans="8:43" x14ac:dyDescent="0.2"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N472" s="3"/>
      <c r="AO472" s="3"/>
      <c r="AP472" s="3"/>
      <c r="AQ472" s="3"/>
    </row>
    <row r="473" spans="8:43" x14ac:dyDescent="0.2"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N473" s="3"/>
      <c r="AO473" s="3"/>
      <c r="AP473" s="3"/>
      <c r="AQ473" s="3"/>
    </row>
    <row r="474" spans="8:43" x14ac:dyDescent="0.2"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N474" s="3"/>
      <c r="AO474" s="3"/>
      <c r="AP474" s="3"/>
      <c r="AQ474" s="3"/>
    </row>
    <row r="475" spans="8:43" x14ac:dyDescent="0.2"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N475" s="3"/>
      <c r="AO475" s="3"/>
      <c r="AP475" s="3"/>
      <c r="AQ475" s="3"/>
    </row>
    <row r="476" spans="8:43" x14ac:dyDescent="0.2"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N476" s="3"/>
      <c r="AO476" s="3"/>
      <c r="AP476" s="3"/>
      <c r="AQ476" s="3"/>
    </row>
    <row r="477" spans="8:43" x14ac:dyDescent="0.2"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N477" s="3"/>
      <c r="AO477" s="3"/>
      <c r="AP477" s="3"/>
      <c r="AQ477" s="3"/>
    </row>
    <row r="478" spans="8:43" x14ac:dyDescent="0.2"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N478" s="3"/>
      <c r="AO478" s="3"/>
      <c r="AP478" s="3"/>
      <c r="AQ478" s="3"/>
    </row>
    <row r="479" spans="8:43" x14ac:dyDescent="0.2"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N479" s="3"/>
      <c r="AO479" s="3"/>
      <c r="AP479" s="3"/>
      <c r="AQ479" s="3"/>
    </row>
    <row r="480" spans="8:43" x14ac:dyDescent="0.2"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N480" s="3"/>
      <c r="AO480" s="3"/>
      <c r="AP480" s="3"/>
      <c r="AQ480" s="3"/>
    </row>
    <row r="481" spans="8:43" x14ac:dyDescent="0.2"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N481" s="3"/>
      <c r="AO481" s="3"/>
      <c r="AP481" s="3"/>
      <c r="AQ481" s="3"/>
    </row>
    <row r="482" spans="8:43" x14ac:dyDescent="0.2"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N482" s="3"/>
      <c r="AO482" s="3"/>
      <c r="AP482" s="3"/>
      <c r="AQ482" s="3"/>
    </row>
    <row r="483" spans="8:43" x14ac:dyDescent="0.2"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N483" s="3"/>
      <c r="AO483" s="3"/>
      <c r="AP483" s="3"/>
      <c r="AQ483" s="3"/>
    </row>
    <row r="484" spans="8:43" x14ac:dyDescent="0.2"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N484" s="3"/>
      <c r="AO484" s="3"/>
      <c r="AP484" s="3"/>
      <c r="AQ484" s="3"/>
    </row>
    <row r="485" spans="8:43" x14ac:dyDescent="0.2"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N485" s="3"/>
      <c r="AO485" s="3"/>
      <c r="AP485" s="3"/>
      <c r="AQ485" s="3"/>
    </row>
    <row r="486" spans="8:43" x14ac:dyDescent="0.2"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N486" s="3"/>
      <c r="AO486" s="3"/>
      <c r="AP486" s="3"/>
      <c r="AQ486" s="3"/>
    </row>
    <row r="487" spans="8:43" x14ac:dyDescent="0.2"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N487" s="3"/>
      <c r="AO487" s="3"/>
      <c r="AP487" s="3"/>
      <c r="AQ487" s="3"/>
    </row>
    <row r="488" spans="8:43" x14ac:dyDescent="0.2"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N488" s="3"/>
      <c r="AO488" s="3"/>
      <c r="AP488" s="3"/>
      <c r="AQ488" s="3"/>
    </row>
    <row r="489" spans="8:43" x14ac:dyDescent="0.2"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N489" s="3"/>
      <c r="AO489" s="3"/>
      <c r="AP489" s="3"/>
      <c r="AQ489" s="3"/>
    </row>
    <row r="490" spans="8:43" x14ac:dyDescent="0.2"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N490" s="3"/>
      <c r="AO490" s="3"/>
      <c r="AP490" s="3"/>
      <c r="AQ490" s="3"/>
    </row>
    <row r="491" spans="8:43" x14ac:dyDescent="0.2"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N491" s="3"/>
      <c r="AO491" s="3"/>
      <c r="AP491" s="3"/>
      <c r="AQ491" s="3"/>
    </row>
    <row r="492" spans="8:43" x14ac:dyDescent="0.2"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N492" s="3"/>
      <c r="AO492" s="3"/>
      <c r="AP492" s="3"/>
      <c r="AQ492" s="3"/>
    </row>
    <row r="493" spans="8:43" x14ac:dyDescent="0.2"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N493" s="3"/>
      <c r="AO493" s="3"/>
      <c r="AP493" s="3"/>
      <c r="AQ493" s="3"/>
    </row>
    <row r="494" spans="8:43" x14ac:dyDescent="0.2"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N494" s="3"/>
      <c r="AO494" s="3"/>
      <c r="AP494" s="3"/>
      <c r="AQ494" s="3"/>
    </row>
    <row r="495" spans="8:43" x14ac:dyDescent="0.2"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N495" s="3"/>
      <c r="AO495" s="3"/>
      <c r="AP495" s="3"/>
      <c r="AQ495" s="3"/>
    </row>
    <row r="496" spans="8:43" x14ac:dyDescent="0.2"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N496" s="3"/>
      <c r="AO496" s="3"/>
      <c r="AP496" s="3"/>
      <c r="AQ496" s="3"/>
    </row>
    <row r="497" spans="8:43" x14ac:dyDescent="0.2"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N497" s="3"/>
      <c r="AO497" s="3"/>
      <c r="AP497" s="3"/>
      <c r="AQ497" s="3"/>
    </row>
    <row r="498" spans="8:43" x14ac:dyDescent="0.2"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N498" s="3"/>
      <c r="AO498" s="3"/>
      <c r="AP498" s="3"/>
      <c r="AQ498" s="3"/>
    </row>
    <row r="499" spans="8:43" x14ac:dyDescent="0.2"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N499" s="3"/>
      <c r="AO499" s="3"/>
      <c r="AP499" s="3"/>
      <c r="AQ499" s="3"/>
    </row>
    <row r="500" spans="8:43" x14ac:dyDescent="0.2"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N500" s="3"/>
      <c r="AO500" s="3"/>
      <c r="AP500" s="3"/>
      <c r="AQ500" s="3"/>
    </row>
    <row r="501" spans="8:43" x14ac:dyDescent="0.2"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N501" s="3"/>
      <c r="AO501" s="3"/>
      <c r="AP501" s="3"/>
      <c r="AQ501" s="3"/>
    </row>
    <row r="502" spans="8:43" x14ac:dyDescent="0.2"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N502" s="3"/>
      <c r="AO502" s="3"/>
      <c r="AP502" s="3"/>
      <c r="AQ502" s="3"/>
    </row>
    <row r="503" spans="8:43" x14ac:dyDescent="0.2"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N503" s="3"/>
      <c r="AO503" s="3"/>
      <c r="AP503" s="3"/>
      <c r="AQ503" s="3"/>
    </row>
    <row r="504" spans="8:43" x14ac:dyDescent="0.2"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N504" s="3"/>
      <c r="AO504" s="3"/>
      <c r="AP504" s="3"/>
      <c r="AQ504" s="3"/>
    </row>
    <row r="505" spans="8:43" x14ac:dyDescent="0.2"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N505" s="3"/>
      <c r="AO505" s="3"/>
      <c r="AP505" s="3"/>
      <c r="AQ505" s="3"/>
    </row>
    <row r="506" spans="8:43" x14ac:dyDescent="0.2"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N506" s="3"/>
      <c r="AO506" s="3"/>
      <c r="AP506" s="3"/>
      <c r="AQ506" s="3"/>
    </row>
    <row r="507" spans="8:43" x14ac:dyDescent="0.2"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N507" s="3"/>
      <c r="AO507" s="3"/>
      <c r="AP507" s="3"/>
      <c r="AQ507" s="3"/>
    </row>
    <row r="508" spans="8:43" x14ac:dyDescent="0.2"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N508" s="3"/>
      <c r="AO508" s="3"/>
      <c r="AP508" s="3"/>
      <c r="AQ508" s="3"/>
    </row>
    <row r="509" spans="8:43" x14ac:dyDescent="0.2"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N509" s="3"/>
      <c r="AO509" s="3"/>
      <c r="AP509" s="3"/>
      <c r="AQ509" s="3"/>
    </row>
    <row r="510" spans="8:43" x14ac:dyDescent="0.2"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N510" s="3"/>
      <c r="AO510" s="3"/>
      <c r="AP510" s="3"/>
      <c r="AQ510" s="3"/>
    </row>
    <row r="511" spans="8:43" x14ac:dyDescent="0.2"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N511" s="3"/>
      <c r="AO511" s="3"/>
      <c r="AP511" s="3"/>
      <c r="AQ511" s="3"/>
    </row>
    <row r="512" spans="8:43" x14ac:dyDescent="0.2"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N512" s="3"/>
      <c r="AO512" s="3"/>
      <c r="AP512" s="3"/>
      <c r="AQ512" s="3"/>
    </row>
    <row r="513" spans="8:43" x14ac:dyDescent="0.2"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N513" s="3"/>
      <c r="AO513" s="3"/>
      <c r="AP513" s="3"/>
      <c r="AQ513" s="3"/>
    </row>
    <row r="514" spans="8:43" x14ac:dyDescent="0.2"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N514" s="3"/>
      <c r="AO514" s="3"/>
      <c r="AP514" s="3"/>
      <c r="AQ514" s="3"/>
    </row>
    <row r="515" spans="8:43" x14ac:dyDescent="0.2"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N515" s="3"/>
      <c r="AO515" s="3"/>
      <c r="AP515" s="3"/>
      <c r="AQ515" s="3"/>
    </row>
    <row r="516" spans="8:43" x14ac:dyDescent="0.2"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N516" s="3"/>
      <c r="AO516" s="3"/>
      <c r="AP516" s="3"/>
      <c r="AQ516" s="3"/>
    </row>
    <row r="517" spans="8:43" x14ac:dyDescent="0.2"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N517" s="3"/>
      <c r="AO517" s="3"/>
      <c r="AP517" s="3"/>
      <c r="AQ517" s="3"/>
    </row>
    <row r="518" spans="8:43" x14ac:dyDescent="0.2"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N518" s="3"/>
      <c r="AO518" s="3"/>
      <c r="AP518" s="3"/>
      <c r="AQ518" s="3"/>
    </row>
    <row r="519" spans="8:43" x14ac:dyDescent="0.2"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N519" s="3"/>
      <c r="AO519" s="3"/>
      <c r="AP519" s="3"/>
      <c r="AQ519" s="3"/>
    </row>
    <row r="520" spans="8:43" x14ac:dyDescent="0.2"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N520" s="3"/>
      <c r="AO520" s="3"/>
      <c r="AP520" s="3"/>
      <c r="AQ520" s="3"/>
    </row>
    <row r="521" spans="8:43" x14ac:dyDescent="0.2"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N521" s="3"/>
      <c r="AO521" s="3"/>
      <c r="AP521" s="3"/>
      <c r="AQ521" s="3"/>
    </row>
    <row r="522" spans="8:43" x14ac:dyDescent="0.2"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N522" s="3"/>
      <c r="AO522" s="3"/>
      <c r="AP522" s="3"/>
      <c r="AQ522" s="3"/>
    </row>
    <row r="523" spans="8:43" x14ac:dyDescent="0.2"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N523" s="3"/>
      <c r="AO523" s="3"/>
      <c r="AP523" s="3"/>
      <c r="AQ523" s="3"/>
    </row>
    <row r="524" spans="8:43" x14ac:dyDescent="0.2"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N524" s="3"/>
      <c r="AO524" s="3"/>
      <c r="AP524" s="3"/>
      <c r="AQ524" s="3"/>
    </row>
    <row r="525" spans="8:43" x14ac:dyDescent="0.2"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N525" s="3"/>
      <c r="AO525" s="3"/>
      <c r="AP525" s="3"/>
      <c r="AQ525" s="3"/>
    </row>
    <row r="526" spans="8:43" x14ac:dyDescent="0.2"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N526" s="3"/>
      <c r="AO526" s="3"/>
      <c r="AP526" s="3"/>
      <c r="AQ526" s="3"/>
    </row>
    <row r="527" spans="8:43" x14ac:dyDescent="0.2"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N527" s="3"/>
      <c r="AO527" s="3"/>
      <c r="AP527" s="3"/>
      <c r="AQ527" s="3"/>
    </row>
    <row r="528" spans="8:43" x14ac:dyDescent="0.2"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N528" s="3"/>
      <c r="AO528" s="3"/>
      <c r="AP528" s="3"/>
      <c r="AQ528" s="3"/>
    </row>
    <row r="529" spans="8:43" x14ac:dyDescent="0.2"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N529" s="3"/>
      <c r="AO529" s="3"/>
      <c r="AP529" s="3"/>
      <c r="AQ529" s="3"/>
    </row>
    <row r="530" spans="8:43" x14ac:dyDescent="0.2"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N530" s="3"/>
      <c r="AO530" s="3"/>
      <c r="AP530" s="3"/>
      <c r="AQ530" s="3"/>
    </row>
    <row r="531" spans="8:43" x14ac:dyDescent="0.2"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N531" s="3"/>
      <c r="AO531" s="3"/>
      <c r="AP531" s="3"/>
      <c r="AQ531" s="3"/>
    </row>
    <row r="532" spans="8:43" x14ac:dyDescent="0.2"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N532" s="3"/>
      <c r="AO532" s="3"/>
      <c r="AP532" s="3"/>
      <c r="AQ532" s="3"/>
    </row>
    <row r="533" spans="8:43" x14ac:dyDescent="0.2"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N533" s="3"/>
      <c r="AO533" s="3"/>
      <c r="AP533" s="3"/>
      <c r="AQ533" s="3"/>
    </row>
    <row r="534" spans="8:43" x14ac:dyDescent="0.2"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N534" s="3"/>
      <c r="AO534" s="3"/>
      <c r="AP534" s="3"/>
      <c r="AQ534" s="3"/>
    </row>
    <row r="535" spans="8:43" x14ac:dyDescent="0.2"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N535" s="3"/>
      <c r="AO535" s="3"/>
      <c r="AP535" s="3"/>
      <c r="AQ535" s="3"/>
    </row>
    <row r="536" spans="8:43" x14ac:dyDescent="0.2"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N536" s="3"/>
      <c r="AO536" s="3"/>
      <c r="AP536" s="3"/>
      <c r="AQ536" s="3"/>
    </row>
    <row r="537" spans="8:43" x14ac:dyDescent="0.2"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N537" s="3"/>
      <c r="AO537" s="3"/>
      <c r="AP537" s="3"/>
      <c r="AQ537" s="3"/>
    </row>
    <row r="538" spans="8:43" x14ac:dyDescent="0.2"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N538" s="3"/>
      <c r="AO538" s="3"/>
      <c r="AP538" s="3"/>
      <c r="AQ538" s="3"/>
    </row>
    <row r="539" spans="8:43" x14ac:dyDescent="0.2"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N539" s="3"/>
      <c r="AO539" s="3"/>
      <c r="AP539" s="3"/>
      <c r="AQ539" s="3"/>
    </row>
    <row r="540" spans="8:43" x14ac:dyDescent="0.2"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N540" s="3"/>
      <c r="AO540" s="3"/>
      <c r="AP540" s="3"/>
      <c r="AQ540" s="3"/>
    </row>
    <row r="541" spans="8:43" x14ac:dyDescent="0.2"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N541" s="3"/>
      <c r="AO541" s="3"/>
      <c r="AP541" s="3"/>
      <c r="AQ541" s="3"/>
    </row>
    <row r="542" spans="8:43" x14ac:dyDescent="0.2"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N542" s="3"/>
      <c r="AO542" s="3"/>
      <c r="AP542" s="3"/>
      <c r="AQ542" s="3"/>
    </row>
    <row r="543" spans="8:43" x14ac:dyDescent="0.2"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N543" s="3"/>
      <c r="AO543" s="3"/>
      <c r="AP543" s="3"/>
      <c r="AQ543" s="3"/>
    </row>
    <row r="544" spans="8:43" x14ac:dyDescent="0.2"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N544" s="3"/>
      <c r="AO544" s="3"/>
      <c r="AP544" s="3"/>
      <c r="AQ544" s="3"/>
    </row>
    <row r="545" spans="8:43" x14ac:dyDescent="0.2"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N545" s="3"/>
      <c r="AO545" s="3"/>
      <c r="AP545" s="3"/>
      <c r="AQ545" s="3"/>
    </row>
    <row r="546" spans="8:43" x14ac:dyDescent="0.2"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N546" s="3"/>
      <c r="AO546" s="3"/>
      <c r="AP546" s="3"/>
      <c r="AQ546" s="3"/>
    </row>
    <row r="547" spans="8:43" x14ac:dyDescent="0.2"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N547" s="3"/>
      <c r="AO547" s="3"/>
      <c r="AP547" s="3"/>
      <c r="AQ547" s="3"/>
    </row>
    <row r="548" spans="8:43" x14ac:dyDescent="0.2"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N548" s="3"/>
      <c r="AO548" s="3"/>
      <c r="AP548" s="3"/>
      <c r="AQ548" s="3"/>
    </row>
    <row r="549" spans="8:43" x14ac:dyDescent="0.2"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N549" s="3"/>
      <c r="AO549" s="3"/>
      <c r="AP549" s="3"/>
      <c r="AQ549" s="3"/>
    </row>
    <row r="550" spans="8:43" x14ac:dyDescent="0.2"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N550" s="3"/>
      <c r="AO550" s="3"/>
      <c r="AP550" s="3"/>
      <c r="AQ550" s="3"/>
    </row>
    <row r="551" spans="8:43" x14ac:dyDescent="0.2"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N551" s="3"/>
      <c r="AO551" s="3"/>
      <c r="AP551" s="3"/>
      <c r="AQ551" s="3"/>
    </row>
    <row r="552" spans="8:43" x14ac:dyDescent="0.2"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N552" s="3"/>
      <c r="AO552" s="3"/>
      <c r="AP552" s="3"/>
      <c r="AQ552" s="3"/>
    </row>
    <row r="553" spans="8:43" x14ac:dyDescent="0.2"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N553" s="3"/>
      <c r="AO553" s="3"/>
      <c r="AP553" s="3"/>
      <c r="AQ553" s="3"/>
    </row>
    <row r="554" spans="8:43" x14ac:dyDescent="0.2"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N554" s="3"/>
      <c r="AO554" s="3"/>
      <c r="AP554" s="3"/>
      <c r="AQ554" s="3"/>
    </row>
    <row r="555" spans="8:43" x14ac:dyDescent="0.2"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N555" s="3"/>
      <c r="AO555" s="3"/>
      <c r="AP555" s="3"/>
      <c r="AQ555" s="3"/>
    </row>
    <row r="556" spans="8:43" x14ac:dyDescent="0.2"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N556" s="3"/>
      <c r="AO556" s="3"/>
      <c r="AP556" s="3"/>
      <c r="AQ556" s="3"/>
    </row>
    <row r="557" spans="8:43" x14ac:dyDescent="0.2"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N557" s="3"/>
      <c r="AO557" s="3"/>
      <c r="AP557" s="3"/>
      <c r="AQ557" s="3"/>
    </row>
    <row r="558" spans="8:43" x14ac:dyDescent="0.2"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N558" s="3"/>
      <c r="AO558" s="3"/>
      <c r="AP558" s="3"/>
      <c r="AQ558" s="3"/>
    </row>
    <row r="559" spans="8:43" x14ac:dyDescent="0.2"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N559" s="3"/>
      <c r="AO559" s="3"/>
      <c r="AP559" s="3"/>
      <c r="AQ559" s="3"/>
    </row>
    <row r="560" spans="8:43" x14ac:dyDescent="0.2"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N560" s="3"/>
      <c r="AO560" s="3"/>
      <c r="AP560" s="3"/>
      <c r="AQ560" s="3"/>
    </row>
    <row r="561" spans="8:43" x14ac:dyDescent="0.2"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N561" s="3"/>
      <c r="AO561" s="3"/>
      <c r="AP561" s="3"/>
      <c r="AQ561" s="3"/>
    </row>
    <row r="562" spans="8:43" x14ac:dyDescent="0.2"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N562" s="3"/>
      <c r="AO562" s="3"/>
      <c r="AP562" s="3"/>
      <c r="AQ562" s="3"/>
    </row>
    <row r="563" spans="8:43" x14ac:dyDescent="0.2"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N563" s="3"/>
      <c r="AO563" s="3"/>
      <c r="AP563" s="3"/>
      <c r="AQ563" s="3"/>
    </row>
    <row r="564" spans="8:43" x14ac:dyDescent="0.2"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N564" s="3"/>
      <c r="AO564" s="3"/>
      <c r="AP564" s="3"/>
      <c r="AQ564" s="3"/>
    </row>
    <row r="565" spans="8:43" x14ac:dyDescent="0.2"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N565" s="3"/>
      <c r="AO565" s="3"/>
      <c r="AP565" s="3"/>
      <c r="AQ565" s="3"/>
    </row>
    <row r="566" spans="8:43" x14ac:dyDescent="0.2"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N566" s="3"/>
      <c r="AO566" s="3"/>
      <c r="AP566" s="3"/>
      <c r="AQ566" s="3"/>
    </row>
    <row r="567" spans="8:43" x14ac:dyDescent="0.2"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N567" s="3"/>
      <c r="AO567" s="3"/>
      <c r="AP567" s="3"/>
      <c r="AQ567" s="3"/>
    </row>
    <row r="568" spans="8:43" x14ac:dyDescent="0.2"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N568" s="3"/>
      <c r="AO568" s="3"/>
      <c r="AP568" s="3"/>
      <c r="AQ568" s="3"/>
    </row>
    <row r="569" spans="8:43" x14ac:dyDescent="0.2"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N569" s="3"/>
      <c r="AO569" s="3"/>
      <c r="AP569" s="3"/>
      <c r="AQ569" s="3"/>
    </row>
    <row r="570" spans="8:43" x14ac:dyDescent="0.2"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N570" s="3"/>
      <c r="AO570" s="3"/>
      <c r="AP570" s="3"/>
      <c r="AQ570" s="3"/>
    </row>
    <row r="571" spans="8:43" x14ac:dyDescent="0.2"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N571" s="3"/>
      <c r="AO571" s="3"/>
      <c r="AP571" s="3"/>
      <c r="AQ571" s="3"/>
    </row>
    <row r="572" spans="8:43" x14ac:dyDescent="0.2"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N572" s="3"/>
      <c r="AO572" s="3"/>
      <c r="AP572" s="3"/>
      <c r="AQ572" s="3"/>
    </row>
    <row r="573" spans="8:43" x14ac:dyDescent="0.2"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N573" s="3"/>
      <c r="AO573" s="3"/>
      <c r="AP573" s="3"/>
      <c r="AQ573" s="3"/>
    </row>
    <row r="574" spans="8:43" x14ac:dyDescent="0.2"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N574" s="3"/>
      <c r="AO574" s="3"/>
      <c r="AP574" s="3"/>
      <c r="AQ574" s="3"/>
    </row>
    <row r="575" spans="8:43" x14ac:dyDescent="0.2"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N575" s="3"/>
      <c r="AO575" s="3"/>
      <c r="AP575" s="3"/>
      <c r="AQ575" s="3"/>
    </row>
    <row r="576" spans="8:43" x14ac:dyDescent="0.2"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N576" s="3"/>
      <c r="AO576" s="3"/>
      <c r="AP576" s="3"/>
      <c r="AQ576" s="3"/>
    </row>
    <row r="577" spans="8:43" x14ac:dyDescent="0.2"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N577" s="3"/>
      <c r="AO577" s="3"/>
      <c r="AP577" s="3"/>
      <c r="AQ577" s="3"/>
    </row>
    <row r="578" spans="8:43" x14ac:dyDescent="0.2"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N578" s="3"/>
      <c r="AO578" s="3"/>
      <c r="AP578" s="3"/>
      <c r="AQ578" s="3"/>
    </row>
    <row r="579" spans="8:43" x14ac:dyDescent="0.2"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N579" s="3"/>
      <c r="AO579" s="3"/>
      <c r="AP579" s="3"/>
      <c r="AQ579" s="3"/>
    </row>
    <row r="580" spans="8:43" x14ac:dyDescent="0.2"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N580" s="3"/>
      <c r="AO580" s="3"/>
      <c r="AP580" s="3"/>
      <c r="AQ580" s="3"/>
    </row>
    <row r="581" spans="8:43" x14ac:dyDescent="0.2"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N581" s="3"/>
      <c r="AO581" s="3"/>
      <c r="AP581" s="3"/>
      <c r="AQ581" s="3"/>
    </row>
    <row r="582" spans="8:43" x14ac:dyDescent="0.2"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N582" s="3"/>
      <c r="AO582" s="3"/>
      <c r="AP582" s="3"/>
      <c r="AQ582" s="3"/>
    </row>
    <row r="583" spans="8:43" x14ac:dyDescent="0.2"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N583" s="3"/>
      <c r="AO583" s="3"/>
      <c r="AP583" s="3"/>
      <c r="AQ583" s="3"/>
    </row>
    <row r="584" spans="8:43" x14ac:dyDescent="0.2"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N584" s="3"/>
      <c r="AO584" s="3"/>
      <c r="AP584" s="3"/>
      <c r="AQ584" s="3"/>
    </row>
    <row r="585" spans="8:43" x14ac:dyDescent="0.2"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N585" s="3"/>
      <c r="AO585" s="3"/>
      <c r="AP585" s="3"/>
      <c r="AQ585" s="3"/>
    </row>
    <row r="586" spans="8:43" x14ac:dyDescent="0.2"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N586" s="3"/>
      <c r="AO586" s="3"/>
      <c r="AP586" s="3"/>
      <c r="AQ586" s="3"/>
    </row>
    <row r="587" spans="8:43" x14ac:dyDescent="0.2"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N587" s="3"/>
      <c r="AO587" s="3"/>
      <c r="AP587" s="3"/>
      <c r="AQ587" s="3"/>
    </row>
    <row r="588" spans="8:43" x14ac:dyDescent="0.2"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N588" s="3"/>
      <c r="AO588" s="3"/>
      <c r="AP588" s="3"/>
      <c r="AQ588" s="3"/>
    </row>
    <row r="589" spans="8:43" x14ac:dyDescent="0.2"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N589" s="3"/>
      <c r="AO589" s="3"/>
      <c r="AP589" s="3"/>
      <c r="AQ589" s="3"/>
    </row>
    <row r="590" spans="8:43" x14ac:dyDescent="0.2"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N590" s="3"/>
      <c r="AO590" s="3"/>
      <c r="AP590" s="3"/>
      <c r="AQ590" s="3"/>
    </row>
    <row r="591" spans="8:43" x14ac:dyDescent="0.2"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N591" s="3"/>
      <c r="AO591" s="3"/>
      <c r="AP591" s="3"/>
      <c r="AQ591" s="3"/>
    </row>
    <row r="592" spans="8:43" x14ac:dyDescent="0.2"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N592" s="3"/>
      <c r="AO592" s="3"/>
      <c r="AP592" s="3"/>
      <c r="AQ592" s="3"/>
    </row>
    <row r="593" spans="8:43" x14ac:dyDescent="0.2"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N593" s="3"/>
      <c r="AO593" s="3"/>
      <c r="AP593" s="3"/>
      <c r="AQ593" s="3"/>
    </row>
    <row r="594" spans="8:43" x14ac:dyDescent="0.2"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N594" s="3"/>
      <c r="AO594" s="3"/>
      <c r="AP594" s="3"/>
      <c r="AQ594" s="3"/>
    </row>
    <row r="595" spans="8:43" x14ac:dyDescent="0.2"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N595" s="3"/>
      <c r="AO595" s="3"/>
      <c r="AP595" s="3"/>
      <c r="AQ595" s="3"/>
    </row>
    <row r="596" spans="8:43" x14ac:dyDescent="0.2"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N596" s="3"/>
      <c r="AO596" s="3"/>
      <c r="AP596" s="3"/>
      <c r="AQ596" s="3"/>
    </row>
    <row r="597" spans="8:43" x14ac:dyDescent="0.2"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N597" s="3"/>
      <c r="AO597" s="3"/>
      <c r="AP597" s="3"/>
      <c r="AQ597" s="3"/>
    </row>
    <row r="598" spans="8:43" x14ac:dyDescent="0.2"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N598" s="3"/>
      <c r="AO598" s="3"/>
      <c r="AP598" s="3"/>
      <c r="AQ598" s="3"/>
    </row>
    <row r="599" spans="8:43" x14ac:dyDescent="0.2"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N599" s="3"/>
      <c r="AO599" s="3"/>
      <c r="AP599" s="3"/>
      <c r="AQ599" s="3"/>
    </row>
    <row r="600" spans="8:43" x14ac:dyDescent="0.2"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N600" s="3"/>
      <c r="AO600" s="3"/>
      <c r="AP600" s="3"/>
      <c r="AQ600" s="3"/>
    </row>
    <row r="601" spans="8:43" x14ac:dyDescent="0.2"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N601" s="3"/>
      <c r="AO601" s="3"/>
      <c r="AP601" s="3"/>
      <c r="AQ601" s="3"/>
    </row>
    <row r="602" spans="8:43" x14ac:dyDescent="0.2"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N602" s="3"/>
      <c r="AO602" s="3"/>
      <c r="AP602" s="3"/>
      <c r="AQ602" s="3"/>
    </row>
    <row r="603" spans="8:43" x14ac:dyDescent="0.2"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N603" s="3"/>
      <c r="AO603" s="3"/>
      <c r="AP603" s="3"/>
      <c r="AQ603" s="3"/>
    </row>
    <row r="604" spans="8:43" x14ac:dyDescent="0.2"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N604" s="3"/>
      <c r="AO604" s="3"/>
      <c r="AP604" s="3"/>
      <c r="AQ604" s="3"/>
    </row>
    <row r="605" spans="8:43" x14ac:dyDescent="0.2"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N605" s="3"/>
      <c r="AO605" s="3"/>
      <c r="AP605" s="3"/>
      <c r="AQ605" s="3"/>
    </row>
    <row r="606" spans="8:43" x14ac:dyDescent="0.2"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N606" s="3"/>
      <c r="AO606" s="3"/>
      <c r="AP606" s="3"/>
      <c r="AQ606" s="3"/>
    </row>
    <row r="607" spans="8:43" x14ac:dyDescent="0.2"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N607" s="3"/>
      <c r="AO607" s="3"/>
      <c r="AP607" s="3"/>
      <c r="AQ607" s="3"/>
    </row>
    <row r="608" spans="8:43" x14ac:dyDescent="0.2"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N608" s="3"/>
      <c r="AO608" s="3"/>
      <c r="AP608" s="3"/>
      <c r="AQ608" s="3"/>
    </row>
    <row r="609" spans="8:43" x14ac:dyDescent="0.2"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N609" s="3"/>
      <c r="AO609" s="3"/>
      <c r="AP609" s="3"/>
      <c r="AQ609" s="3"/>
    </row>
    <row r="610" spans="8:43" x14ac:dyDescent="0.2"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N610" s="3"/>
      <c r="AO610" s="3"/>
      <c r="AP610" s="3"/>
      <c r="AQ610" s="3"/>
    </row>
    <row r="611" spans="8:43" x14ac:dyDescent="0.2"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N611" s="3"/>
      <c r="AO611" s="3"/>
      <c r="AP611" s="3"/>
      <c r="AQ611" s="3"/>
    </row>
    <row r="612" spans="8:43" x14ac:dyDescent="0.2"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N612" s="3"/>
      <c r="AO612" s="3"/>
      <c r="AP612" s="3"/>
      <c r="AQ612" s="3"/>
    </row>
    <row r="613" spans="8:43" x14ac:dyDescent="0.2"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N613" s="3"/>
      <c r="AO613" s="3"/>
      <c r="AP613" s="3"/>
      <c r="AQ613" s="3"/>
    </row>
    <row r="614" spans="8:43" x14ac:dyDescent="0.2"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N614" s="3"/>
      <c r="AO614" s="3"/>
      <c r="AP614" s="3"/>
      <c r="AQ614" s="3"/>
    </row>
    <row r="615" spans="8:43" x14ac:dyDescent="0.2"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N615" s="3"/>
      <c r="AO615" s="3"/>
      <c r="AP615" s="3"/>
      <c r="AQ615" s="3"/>
    </row>
    <row r="616" spans="8:43" x14ac:dyDescent="0.2"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N616" s="3"/>
      <c r="AO616" s="3"/>
      <c r="AP616" s="3"/>
      <c r="AQ616" s="3"/>
    </row>
    <row r="617" spans="8:43" x14ac:dyDescent="0.2"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N617" s="3"/>
      <c r="AO617" s="3"/>
      <c r="AP617" s="3"/>
      <c r="AQ617" s="3"/>
    </row>
    <row r="618" spans="8:43" x14ac:dyDescent="0.2"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N618" s="3"/>
      <c r="AO618" s="3"/>
      <c r="AP618" s="3"/>
      <c r="AQ618" s="3"/>
    </row>
    <row r="619" spans="8:43" x14ac:dyDescent="0.2"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N619" s="3"/>
      <c r="AO619" s="3"/>
      <c r="AP619" s="3"/>
      <c r="AQ619" s="3"/>
    </row>
    <row r="620" spans="8:43" x14ac:dyDescent="0.2"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N620" s="3"/>
      <c r="AO620" s="3"/>
      <c r="AP620" s="3"/>
      <c r="AQ620" s="3"/>
    </row>
    <row r="621" spans="8:43" x14ac:dyDescent="0.2"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N621" s="3"/>
      <c r="AO621" s="3"/>
      <c r="AP621" s="3"/>
      <c r="AQ621" s="3"/>
    </row>
    <row r="622" spans="8:43" x14ac:dyDescent="0.2"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N622" s="3"/>
      <c r="AO622" s="3"/>
      <c r="AP622" s="3"/>
      <c r="AQ622" s="3"/>
    </row>
    <row r="623" spans="8:43" x14ac:dyDescent="0.2"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N623" s="3"/>
      <c r="AO623" s="3"/>
      <c r="AP623" s="3"/>
      <c r="AQ623" s="3"/>
    </row>
    <row r="624" spans="8:43" x14ac:dyDescent="0.2"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N624" s="3"/>
      <c r="AO624" s="3"/>
      <c r="AP624" s="3"/>
      <c r="AQ624" s="3"/>
    </row>
    <row r="625" spans="8:43" x14ac:dyDescent="0.2"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N625" s="3"/>
      <c r="AO625" s="3"/>
      <c r="AP625" s="3"/>
      <c r="AQ625" s="3"/>
    </row>
    <row r="626" spans="8:43" x14ac:dyDescent="0.2"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N626" s="3"/>
      <c r="AO626" s="3"/>
      <c r="AP626" s="3"/>
      <c r="AQ626" s="3"/>
    </row>
    <row r="627" spans="8:43" x14ac:dyDescent="0.2"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N627" s="3"/>
      <c r="AO627" s="3"/>
      <c r="AP627" s="3"/>
      <c r="AQ627" s="3"/>
    </row>
    <row r="628" spans="8:43" x14ac:dyDescent="0.2"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N628" s="3"/>
      <c r="AO628" s="3"/>
      <c r="AP628" s="3"/>
      <c r="AQ628" s="3"/>
    </row>
    <row r="629" spans="8:43" x14ac:dyDescent="0.2"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N629" s="3"/>
      <c r="AO629" s="3"/>
      <c r="AP629" s="3"/>
      <c r="AQ629" s="3"/>
    </row>
    <row r="630" spans="8:43" x14ac:dyDescent="0.2"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N630" s="3"/>
      <c r="AO630" s="3"/>
      <c r="AP630" s="3"/>
      <c r="AQ630" s="3"/>
    </row>
    <row r="631" spans="8:43" x14ac:dyDescent="0.2"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N631" s="3"/>
      <c r="AO631" s="3"/>
      <c r="AP631" s="3"/>
      <c r="AQ631" s="3"/>
    </row>
    <row r="632" spans="8:43" x14ac:dyDescent="0.2"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N632" s="3"/>
      <c r="AO632" s="3"/>
      <c r="AP632" s="3"/>
      <c r="AQ632" s="3"/>
    </row>
    <row r="633" spans="8:43" x14ac:dyDescent="0.2"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N633" s="3"/>
      <c r="AO633" s="3"/>
      <c r="AP633" s="3"/>
      <c r="AQ633" s="3"/>
    </row>
    <row r="634" spans="8:43" x14ac:dyDescent="0.2"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N634" s="3"/>
      <c r="AO634" s="3"/>
      <c r="AP634" s="3"/>
      <c r="AQ634" s="3"/>
    </row>
    <row r="635" spans="8:43" x14ac:dyDescent="0.2"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N635" s="3"/>
      <c r="AO635" s="3"/>
      <c r="AP635" s="3"/>
      <c r="AQ635" s="3"/>
    </row>
    <row r="636" spans="8:43" x14ac:dyDescent="0.2"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N636" s="3"/>
      <c r="AO636" s="3"/>
      <c r="AP636" s="3"/>
      <c r="AQ636" s="3"/>
    </row>
    <row r="637" spans="8:43" x14ac:dyDescent="0.2"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N637" s="3"/>
      <c r="AO637" s="3"/>
      <c r="AP637" s="3"/>
      <c r="AQ637" s="3"/>
    </row>
    <row r="638" spans="8:43" x14ac:dyDescent="0.2"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N638" s="3"/>
      <c r="AO638" s="3"/>
      <c r="AP638" s="3"/>
      <c r="AQ638" s="3"/>
    </row>
    <row r="639" spans="8:43" x14ac:dyDescent="0.2"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N639" s="3"/>
      <c r="AO639" s="3"/>
      <c r="AP639" s="3"/>
      <c r="AQ639" s="3"/>
    </row>
    <row r="640" spans="8:43" x14ac:dyDescent="0.2"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N640" s="3"/>
      <c r="AO640" s="3"/>
      <c r="AP640" s="3"/>
      <c r="AQ640" s="3"/>
    </row>
    <row r="641" spans="8:43" x14ac:dyDescent="0.2"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N641" s="3"/>
      <c r="AO641" s="3"/>
      <c r="AP641" s="3"/>
      <c r="AQ641" s="3"/>
    </row>
    <row r="642" spans="8:43" x14ac:dyDescent="0.2"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N642" s="3"/>
      <c r="AO642" s="3"/>
      <c r="AP642" s="3"/>
      <c r="AQ642" s="3"/>
    </row>
    <row r="643" spans="8:43" x14ac:dyDescent="0.2"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N643" s="3"/>
      <c r="AO643" s="3"/>
      <c r="AP643" s="3"/>
      <c r="AQ643" s="3"/>
    </row>
    <row r="644" spans="8:43" x14ac:dyDescent="0.2"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N644" s="3"/>
      <c r="AO644" s="3"/>
      <c r="AP644" s="3"/>
      <c r="AQ644" s="3"/>
    </row>
    <row r="645" spans="8:43" x14ac:dyDescent="0.2"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N645" s="3"/>
      <c r="AO645" s="3"/>
      <c r="AP645" s="3"/>
      <c r="AQ645" s="3"/>
    </row>
    <row r="646" spans="8:43" x14ac:dyDescent="0.2"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N646" s="3"/>
      <c r="AO646" s="3"/>
      <c r="AP646" s="3"/>
      <c r="AQ646" s="3"/>
    </row>
    <row r="647" spans="8:43" x14ac:dyDescent="0.2"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N647" s="3"/>
      <c r="AO647" s="3"/>
      <c r="AP647" s="3"/>
      <c r="AQ647" s="3"/>
    </row>
    <row r="648" spans="8:43" x14ac:dyDescent="0.2"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N648" s="3"/>
      <c r="AO648" s="3"/>
      <c r="AP648" s="3"/>
      <c r="AQ648" s="3"/>
    </row>
    <row r="649" spans="8:43" x14ac:dyDescent="0.2"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N649" s="3"/>
      <c r="AO649" s="3"/>
      <c r="AP649" s="3"/>
      <c r="AQ649" s="3"/>
    </row>
    <row r="650" spans="8:43" x14ac:dyDescent="0.2"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N650" s="3"/>
      <c r="AO650" s="3"/>
      <c r="AP650" s="3"/>
      <c r="AQ650" s="3"/>
    </row>
    <row r="651" spans="8:43" x14ac:dyDescent="0.2"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N651" s="3"/>
      <c r="AO651" s="3"/>
      <c r="AP651" s="3"/>
      <c r="AQ651" s="3"/>
    </row>
    <row r="652" spans="8:43" x14ac:dyDescent="0.2"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N652" s="3"/>
      <c r="AO652" s="3"/>
      <c r="AP652" s="3"/>
      <c r="AQ652" s="3"/>
    </row>
    <row r="653" spans="8:43" x14ac:dyDescent="0.2"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N653" s="3"/>
      <c r="AO653" s="3"/>
      <c r="AP653" s="3"/>
      <c r="AQ653" s="3"/>
    </row>
    <row r="654" spans="8:43" x14ac:dyDescent="0.2"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N654" s="3"/>
      <c r="AO654" s="3"/>
      <c r="AP654" s="3"/>
      <c r="AQ654" s="3"/>
    </row>
    <row r="655" spans="8:43" x14ac:dyDescent="0.2"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N655" s="3"/>
      <c r="AO655" s="3"/>
      <c r="AP655" s="3"/>
      <c r="AQ655" s="3"/>
    </row>
    <row r="656" spans="8:43" x14ac:dyDescent="0.2"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N656" s="3"/>
      <c r="AO656" s="3"/>
      <c r="AP656" s="3"/>
      <c r="AQ656" s="3"/>
    </row>
    <row r="657" spans="8:43" x14ac:dyDescent="0.2"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N657" s="3"/>
      <c r="AO657" s="3"/>
      <c r="AP657" s="3"/>
      <c r="AQ657" s="3"/>
    </row>
    <row r="658" spans="8:43" x14ac:dyDescent="0.2"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N658" s="3"/>
      <c r="AO658" s="3"/>
      <c r="AP658" s="3"/>
      <c r="AQ658" s="3"/>
    </row>
    <row r="659" spans="8:43" x14ac:dyDescent="0.2"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N659" s="3"/>
      <c r="AO659" s="3"/>
      <c r="AP659" s="3"/>
      <c r="AQ659" s="3"/>
    </row>
    <row r="660" spans="8:43" x14ac:dyDescent="0.2"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N660" s="3"/>
      <c r="AO660" s="3"/>
      <c r="AP660" s="3"/>
      <c r="AQ660" s="3"/>
    </row>
    <row r="661" spans="8:43" x14ac:dyDescent="0.2"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N661" s="3"/>
      <c r="AO661" s="3"/>
      <c r="AP661" s="3"/>
      <c r="AQ661" s="3"/>
    </row>
    <row r="662" spans="8:43" x14ac:dyDescent="0.2"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N662" s="3"/>
      <c r="AO662" s="3"/>
      <c r="AP662" s="3"/>
      <c r="AQ662" s="3"/>
    </row>
    <row r="663" spans="8:43" x14ac:dyDescent="0.2"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N663" s="3"/>
      <c r="AO663" s="3"/>
      <c r="AP663" s="3"/>
      <c r="AQ663" s="3"/>
    </row>
    <row r="664" spans="8:43" x14ac:dyDescent="0.2"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N664" s="3"/>
      <c r="AO664" s="3"/>
      <c r="AP664" s="3"/>
      <c r="AQ664" s="3"/>
    </row>
    <row r="665" spans="8:43" x14ac:dyDescent="0.2"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N665" s="3"/>
      <c r="AO665" s="3"/>
      <c r="AP665" s="3"/>
      <c r="AQ665" s="3"/>
    </row>
    <row r="666" spans="8:43" x14ac:dyDescent="0.2"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N666" s="3"/>
      <c r="AO666" s="3"/>
      <c r="AP666" s="3"/>
      <c r="AQ666" s="3"/>
    </row>
    <row r="667" spans="8:43" x14ac:dyDescent="0.2"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N667" s="3"/>
      <c r="AO667" s="3"/>
      <c r="AP667" s="3"/>
      <c r="AQ667" s="3"/>
    </row>
    <row r="668" spans="8:43" x14ac:dyDescent="0.2"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N668" s="3"/>
      <c r="AO668" s="3"/>
      <c r="AP668" s="3"/>
      <c r="AQ668" s="3"/>
    </row>
    <row r="669" spans="8:43" x14ac:dyDescent="0.2"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N669" s="3"/>
      <c r="AO669" s="3"/>
      <c r="AP669" s="3"/>
      <c r="AQ669" s="3"/>
    </row>
    <row r="670" spans="8:43" x14ac:dyDescent="0.2"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N670" s="3"/>
      <c r="AO670" s="3"/>
      <c r="AP670" s="3"/>
      <c r="AQ670" s="3"/>
    </row>
    <row r="671" spans="8:43" x14ac:dyDescent="0.2"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N671" s="3"/>
      <c r="AO671" s="3"/>
      <c r="AP671" s="3"/>
      <c r="AQ671" s="3"/>
    </row>
    <row r="672" spans="8:43" x14ac:dyDescent="0.2"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N672" s="3"/>
      <c r="AO672" s="3"/>
      <c r="AP672" s="3"/>
      <c r="AQ672" s="3"/>
    </row>
    <row r="673" spans="8:43" x14ac:dyDescent="0.2"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N673" s="3"/>
      <c r="AO673" s="3"/>
      <c r="AP673" s="3"/>
      <c r="AQ673" s="3"/>
    </row>
    <row r="674" spans="8:43" x14ac:dyDescent="0.2"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N674" s="3"/>
      <c r="AO674" s="3"/>
      <c r="AP674" s="3"/>
      <c r="AQ674" s="3"/>
    </row>
    <row r="675" spans="8:43" x14ac:dyDescent="0.2"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N675" s="3"/>
      <c r="AO675" s="3"/>
      <c r="AP675" s="3"/>
      <c r="AQ675" s="3"/>
    </row>
    <row r="676" spans="8:43" x14ac:dyDescent="0.2"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N676" s="3"/>
      <c r="AO676" s="3"/>
      <c r="AP676" s="3"/>
      <c r="AQ676" s="3"/>
    </row>
    <row r="677" spans="8:43" x14ac:dyDescent="0.2"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N677" s="3"/>
      <c r="AO677" s="3"/>
      <c r="AP677" s="3"/>
      <c r="AQ677" s="3"/>
    </row>
    <row r="678" spans="8:43" x14ac:dyDescent="0.2"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N678" s="3"/>
      <c r="AO678" s="3"/>
      <c r="AP678" s="3"/>
      <c r="AQ678" s="3"/>
    </row>
    <row r="679" spans="8:43" x14ac:dyDescent="0.2"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N679" s="3"/>
      <c r="AO679" s="3"/>
      <c r="AP679" s="3"/>
      <c r="AQ679" s="3"/>
    </row>
    <row r="680" spans="8:43" x14ac:dyDescent="0.2"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N680" s="3"/>
      <c r="AO680" s="3"/>
      <c r="AP680" s="3"/>
      <c r="AQ680" s="3"/>
    </row>
    <row r="681" spans="8:43" x14ac:dyDescent="0.2"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N681" s="3"/>
      <c r="AO681" s="3"/>
      <c r="AP681" s="3"/>
      <c r="AQ681" s="3"/>
    </row>
    <row r="682" spans="8:43" x14ac:dyDescent="0.2"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N682" s="3"/>
      <c r="AO682" s="3"/>
      <c r="AP682" s="3"/>
      <c r="AQ682" s="3"/>
    </row>
    <row r="683" spans="8:43" x14ac:dyDescent="0.2"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N683" s="3"/>
      <c r="AO683" s="3"/>
      <c r="AP683" s="3"/>
      <c r="AQ683" s="3"/>
    </row>
    <row r="684" spans="8:43" x14ac:dyDescent="0.2"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N684" s="3"/>
      <c r="AO684" s="3"/>
      <c r="AP684" s="3"/>
      <c r="AQ684" s="3"/>
    </row>
    <row r="685" spans="8:43" x14ac:dyDescent="0.2"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N685" s="3"/>
      <c r="AO685" s="3"/>
      <c r="AP685" s="3"/>
      <c r="AQ685" s="3"/>
    </row>
    <row r="686" spans="8:43" x14ac:dyDescent="0.2"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N686" s="3"/>
      <c r="AO686" s="3"/>
      <c r="AP686" s="3"/>
      <c r="AQ686" s="3"/>
    </row>
    <row r="687" spans="8:43" x14ac:dyDescent="0.2"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N687" s="3"/>
      <c r="AO687" s="3"/>
      <c r="AP687" s="3"/>
      <c r="AQ687" s="3"/>
    </row>
    <row r="688" spans="8:43" x14ac:dyDescent="0.2"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N688" s="3"/>
      <c r="AO688" s="3"/>
      <c r="AP688" s="3"/>
      <c r="AQ688" s="3"/>
    </row>
    <row r="689" spans="8:43" x14ac:dyDescent="0.2"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N689" s="3"/>
      <c r="AO689" s="3"/>
      <c r="AP689" s="3"/>
      <c r="AQ689" s="3"/>
    </row>
    <row r="690" spans="8:43" x14ac:dyDescent="0.2"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N690" s="3"/>
      <c r="AO690" s="3"/>
      <c r="AP690" s="3"/>
      <c r="AQ690" s="3"/>
    </row>
    <row r="691" spans="8:43" x14ac:dyDescent="0.2"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N691" s="3"/>
      <c r="AO691" s="3"/>
      <c r="AP691" s="3"/>
      <c r="AQ691" s="3"/>
    </row>
    <row r="692" spans="8:43" x14ac:dyDescent="0.2"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N692" s="3"/>
      <c r="AO692" s="3"/>
      <c r="AP692" s="3"/>
      <c r="AQ692" s="3"/>
    </row>
    <row r="693" spans="8:43" x14ac:dyDescent="0.2"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N693" s="3"/>
      <c r="AO693" s="3"/>
      <c r="AP693" s="3"/>
      <c r="AQ693" s="3"/>
    </row>
    <row r="694" spans="8:43" x14ac:dyDescent="0.2"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N694" s="3"/>
      <c r="AO694" s="3"/>
      <c r="AP694" s="3"/>
      <c r="AQ694" s="3"/>
    </row>
    <row r="695" spans="8:43" x14ac:dyDescent="0.2"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N695" s="3"/>
      <c r="AO695" s="3"/>
      <c r="AP695" s="3"/>
      <c r="AQ695" s="3"/>
    </row>
    <row r="696" spans="8:43" x14ac:dyDescent="0.2"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N696" s="3"/>
      <c r="AO696" s="3"/>
      <c r="AP696" s="3"/>
      <c r="AQ696" s="3"/>
    </row>
    <row r="697" spans="8:43" x14ac:dyDescent="0.2"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N697" s="3"/>
      <c r="AO697" s="3"/>
      <c r="AP697" s="3"/>
      <c r="AQ697" s="3"/>
    </row>
    <row r="698" spans="8:43" x14ac:dyDescent="0.2"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N698" s="3"/>
      <c r="AO698" s="3"/>
      <c r="AP698" s="3"/>
      <c r="AQ698" s="3"/>
    </row>
    <row r="699" spans="8:43" x14ac:dyDescent="0.2"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N699" s="3"/>
      <c r="AO699" s="3"/>
      <c r="AP699" s="3"/>
      <c r="AQ699" s="3"/>
    </row>
    <row r="700" spans="8:43" x14ac:dyDescent="0.2"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N700" s="3"/>
      <c r="AO700" s="3"/>
      <c r="AP700" s="3"/>
      <c r="AQ700" s="3"/>
    </row>
    <row r="701" spans="8:43" x14ac:dyDescent="0.2"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N701" s="3"/>
      <c r="AO701" s="3"/>
      <c r="AP701" s="3"/>
      <c r="AQ701" s="3"/>
    </row>
    <row r="702" spans="8:43" x14ac:dyDescent="0.2"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N702" s="3"/>
      <c r="AO702" s="3"/>
      <c r="AP702" s="3"/>
      <c r="AQ702" s="3"/>
    </row>
    <row r="703" spans="8:43" x14ac:dyDescent="0.2"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N703" s="3"/>
      <c r="AO703" s="3"/>
      <c r="AP703" s="3"/>
      <c r="AQ703" s="3"/>
    </row>
    <row r="704" spans="8:43" x14ac:dyDescent="0.2"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N704" s="3"/>
      <c r="AO704" s="3"/>
      <c r="AP704" s="3"/>
      <c r="AQ704" s="3"/>
    </row>
    <row r="705" spans="8:43" x14ac:dyDescent="0.2"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N705" s="3"/>
      <c r="AO705" s="3"/>
      <c r="AP705" s="3"/>
      <c r="AQ705" s="3"/>
    </row>
    <row r="706" spans="8:43" x14ac:dyDescent="0.2"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N706" s="3"/>
      <c r="AO706" s="3"/>
      <c r="AP706" s="3"/>
      <c r="AQ706" s="3"/>
    </row>
    <row r="707" spans="8:43" x14ac:dyDescent="0.2"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N707" s="3"/>
      <c r="AO707" s="3"/>
      <c r="AP707" s="3"/>
      <c r="AQ707" s="3"/>
    </row>
    <row r="708" spans="8:43" x14ac:dyDescent="0.2"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N708" s="3"/>
      <c r="AO708" s="3"/>
      <c r="AP708" s="3"/>
      <c r="AQ708" s="3"/>
    </row>
    <row r="709" spans="8:43" x14ac:dyDescent="0.2"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N709" s="3"/>
      <c r="AO709" s="3"/>
      <c r="AP709" s="3"/>
      <c r="AQ709" s="3"/>
    </row>
    <row r="710" spans="8:43" x14ac:dyDescent="0.2"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N710" s="3"/>
      <c r="AO710" s="3"/>
      <c r="AP710" s="3"/>
      <c r="AQ710" s="3"/>
    </row>
    <row r="711" spans="8:43" x14ac:dyDescent="0.2"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N711" s="3"/>
      <c r="AO711" s="3"/>
      <c r="AP711" s="3"/>
      <c r="AQ711" s="3"/>
    </row>
    <row r="712" spans="8:43" x14ac:dyDescent="0.2"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N712" s="3"/>
      <c r="AO712" s="3"/>
      <c r="AP712" s="3"/>
      <c r="AQ712" s="3"/>
    </row>
    <row r="713" spans="8:43" x14ac:dyDescent="0.2"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N713" s="3"/>
      <c r="AO713" s="3"/>
      <c r="AP713" s="3"/>
      <c r="AQ713" s="3"/>
    </row>
    <row r="714" spans="8:43" x14ac:dyDescent="0.2"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N714" s="3"/>
      <c r="AO714" s="3"/>
      <c r="AP714" s="3"/>
      <c r="AQ714" s="3"/>
    </row>
    <row r="715" spans="8:43" x14ac:dyDescent="0.2"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N715" s="3"/>
      <c r="AO715" s="3"/>
      <c r="AP715" s="3"/>
      <c r="AQ715" s="3"/>
    </row>
    <row r="716" spans="8:43" x14ac:dyDescent="0.2"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N716" s="3"/>
      <c r="AO716" s="3"/>
      <c r="AP716" s="3"/>
      <c r="AQ716" s="3"/>
    </row>
    <row r="717" spans="8:43" x14ac:dyDescent="0.2"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N717" s="3"/>
      <c r="AO717" s="3"/>
      <c r="AP717" s="3"/>
      <c r="AQ717" s="3"/>
    </row>
    <row r="718" spans="8:43" x14ac:dyDescent="0.2"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N718" s="3"/>
      <c r="AO718" s="3"/>
      <c r="AP718" s="3"/>
      <c r="AQ718" s="3"/>
    </row>
    <row r="719" spans="8:43" x14ac:dyDescent="0.2"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N719" s="3"/>
      <c r="AO719" s="3"/>
      <c r="AP719" s="3"/>
      <c r="AQ719" s="3"/>
    </row>
    <row r="720" spans="8:43" x14ac:dyDescent="0.2"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N720" s="3"/>
      <c r="AO720" s="3"/>
      <c r="AP720" s="3"/>
      <c r="AQ720" s="3"/>
    </row>
    <row r="721" spans="8:43" x14ac:dyDescent="0.2"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N721" s="3"/>
      <c r="AO721" s="3"/>
      <c r="AP721" s="3"/>
      <c r="AQ721" s="3"/>
    </row>
    <row r="722" spans="8:43" x14ac:dyDescent="0.2"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N722" s="3"/>
      <c r="AO722" s="3"/>
      <c r="AP722" s="3"/>
      <c r="AQ722" s="3"/>
    </row>
    <row r="723" spans="8:43" x14ac:dyDescent="0.2"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N723" s="3"/>
      <c r="AO723" s="3"/>
      <c r="AP723" s="3"/>
      <c r="AQ723" s="3"/>
    </row>
    <row r="724" spans="8:43" x14ac:dyDescent="0.2"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N724" s="3"/>
      <c r="AO724" s="3"/>
      <c r="AP724" s="3"/>
      <c r="AQ724" s="3"/>
    </row>
    <row r="725" spans="8:43" x14ac:dyDescent="0.2"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N725" s="3"/>
      <c r="AO725" s="3"/>
      <c r="AP725" s="3"/>
      <c r="AQ725" s="3"/>
    </row>
    <row r="726" spans="8:43" x14ac:dyDescent="0.2"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N726" s="3"/>
      <c r="AO726" s="3"/>
      <c r="AP726" s="3"/>
      <c r="AQ726" s="3"/>
    </row>
    <row r="727" spans="8:43" x14ac:dyDescent="0.2"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N727" s="3"/>
      <c r="AO727" s="3"/>
      <c r="AP727" s="3"/>
      <c r="AQ727" s="3"/>
    </row>
    <row r="728" spans="8:43" x14ac:dyDescent="0.2"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N728" s="3"/>
      <c r="AO728" s="3"/>
      <c r="AP728" s="3"/>
      <c r="AQ728" s="3"/>
    </row>
    <row r="729" spans="8:43" x14ac:dyDescent="0.2"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N729" s="3"/>
      <c r="AO729" s="3"/>
      <c r="AP729" s="3"/>
      <c r="AQ729" s="3"/>
    </row>
    <row r="730" spans="8:43" x14ac:dyDescent="0.2"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N730" s="3"/>
      <c r="AO730" s="3"/>
      <c r="AP730" s="3"/>
      <c r="AQ730" s="3"/>
    </row>
    <row r="731" spans="8:43" x14ac:dyDescent="0.2"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N731" s="3"/>
      <c r="AO731" s="3"/>
      <c r="AP731" s="3"/>
      <c r="AQ731" s="3"/>
    </row>
    <row r="732" spans="8:43" x14ac:dyDescent="0.2"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N732" s="3"/>
      <c r="AO732" s="3"/>
      <c r="AP732" s="3"/>
      <c r="AQ732" s="3"/>
    </row>
    <row r="733" spans="8:43" x14ac:dyDescent="0.2"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N733" s="3"/>
      <c r="AO733" s="3"/>
      <c r="AP733" s="3"/>
      <c r="AQ733" s="3"/>
    </row>
    <row r="734" spans="8:43" x14ac:dyDescent="0.2"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N734" s="3"/>
      <c r="AO734" s="3"/>
      <c r="AP734" s="3"/>
      <c r="AQ734" s="3"/>
    </row>
    <row r="735" spans="8:43" x14ac:dyDescent="0.2"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N735" s="3"/>
      <c r="AO735" s="3"/>
      <c r="AP735" s="3"/>
      <c r="AQ735" s="3"/>
    </row>
    <row r="736" spans="8:43" x14ac:dyDescent="0.2"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N736" s="3"/>
      <c r="AO736" s="3"/>
      <c r="AP736" s="3"/>
      <c r="AQ736" s="3"/>
    </row>
    <row r="737" spans="8:43" x14ac:dyDescent="0.2"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N737" s="3"/>
      <c r="AO737" s="3"/>
      <c r="AP737" s="3"/>
      <c r="AQ737" s="3"/>
    </row>
    <row r="738" spans="8:43" x14ac:dyDescent="0.2"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N738" s="3"/>
      <c r="AO738" s="3"/>
      <c r="AP738" s="3"/>
      <c r="AQ738" s="3"/>
    </row>
    <row r="739" spans="8:43" x14ac:dyDescent="0.2"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N739" s="3"/>
      <c r="AO739" s="3"/>
      <c r="AP739" s="3"/>
      <c r="AQ739" s="3"/>
    </row>
    <row r="740" spans="8:43" x14ac:dyDescent="0.2"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N740" s="3"/>
      <c r="AO740" s="3"/>
      <c r="AP740" s="3"/>
      <c r="AQ740" s="3"/>
    </row>
    <row r="741" spans="8:43" x14ac:dyDescent="0.2"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N741" s="3"/>
      <c r="AO741" s="3"/>
      <c r="AP741" s="3"/>
      <c r="AQ741" s="3"/>
    </row>
    <row r="742" spans="8:43" x14ac:dyDescent="0.2"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N742" s="3"/>
      <c r="AO742" s="3"/>
      <c r="AP742" s="3"/>
      <c r="AQ742" s="3"/>
    </row>
    <row r="743" spans="8:43" x14ac:dyDescent="0.2"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N743" s="3"/>
      <c r="AO743" s="3"/>
      <c r="AP743" s="3"/>
      <c r="AQ743" s="3"/>
    </row>
    <row r="744" spans="8:43" x14ac:dyDescent="0.2"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N744" s="3"/>
      <c r="AO744" s="3"/>
      <c r="AP744" s="3"/>
      <c r="AQ744" s="3"/>
    </row>
    <row r="745" spans="8:43" x14ac:dyDescent="0.2"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N745" s="3"/>
      <c r="AO745" s="3"/>
      <c r="AP745" s="3"/>
      <c r="AQ745" s="3"/>
    </row>
    <row r="746" spans="8:43" x14ac:dyDescent="0.2"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N746" s="3"/>
      <c r="AO746" s="3"/>
      <c r="AP746" s="3"/>
      <c r="AQ746" s="3"/>
    </row>
    <row r="747" spans="8:43" x14ac:dyDescent="0.2"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N747" s="3"/>
      <c r="AO747" s="3"/>
      <c r="AP747" s="3"/>
      <c r="AQ747" s="3"/>
    </row>
    <row r="748" spans="8:43" x14ac:dyDescent="0.2"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N748" s="3"/>
      <c r="AO748" s="3"/>
      <c r="AP748" s="3"/>
      <c r="AQ748" s="3"/>
    </row>
    <row r="749" spans="8:43" x14ac:dyDescent="0.2"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N749" s="3"/>
      <c r="AO749" s="3"/>
      <c r="AP749" s="3"/>
      <c r="AQ749" s="3"/>
    </row>
    <row r="750" spans="8:43" x14ac:dyDescent="0.2"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N750" s="3"/>
      <c r="AO750" s="3"/>
      <c r="AP750" s="3"/>
      <c r="AQ750" s="3"/>
    </row>
    <row r="751" spans="8:43" x14ac:dyDescent="0.2"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N751" s="3"/>
      <c r="AO751" s="3"/>
      <c r="AP751" s="3"/>
      <c r="AQ751" s="3"/>
    </row>
    <row r="752" spans="8:43" x14ac:dyDescent="0.2"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N752" s="3"/>
      <c r="AO752" s="3"/>
      <c r="AP752" s="3"/>
      <c r="AQ752" s="3"/>
    </row>
    <row r="753" spans="8:43" x14ac:dyDescent="0.2"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N753" s="3"/>
      <c r="AO753" s="3"/>
      <c r="AP753" s="3"/>
      <c r="AQ753" s="3"/>
    </row>
    <row r="754" spans="8:43" x14ac:dyDescent="0.2"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N754" s="3"/>
      <c r="AO754" s="3"/>
      <c r="AP754" s="3"/>
      <c r="AQ754" s="3"/>
    </row>
    <row r="755" spans="8:43" x14ac:dyDescent="0.2"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N755" s="3"/>
      <c r="AO755" s="3"/>
      <c r="AP755" s="3"/>
      <c r="AQ755" s="3"/>
    </row>
    <row r="756" spans="8:43" x14ac:dyDescent="0.2"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N756" s="3"/>
      <c r="AO756" s="3"/>
      <c r="AP756" s="3"/>
      <c r="AQ756" s="3"/>
    </row>
    <row r="757" spans="8:43" x14ac:dyDescent="0.2"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N757" s="3"/>
      <c r="AO757" s="3"/>
      <c r="AP757" s="3"/>
      <c r="AQ757" s="3"/>
    </row>
    <row r="758" spans="8:43" x14ac:dyDescent="0.2"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N758" s="3"/>
      <c r="AO758" s="3"/>
      <c r="AP758" s="3"/>
      <c r="AQ758" s="3"/>
    </row>
    <row r="759" spans="8:43" x14ac:dyDescent="0.2"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N759" s="3"/>
      <c r="AO759" s="3"/>
      <c r="AP759" s="3"/>
      <c r="AQ759" s="3"/>
    </row>
    <row r="760" spans="8:43" x14ac:dyDescent="0.2"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N760" s="3"/>
      <c r="AO760" s="3"/>
      <c r="AP760" s="3"/>
      <c r="AQ760" s="3"/>
    </row>
    <row r="761" spans="8:43" x14ac:dyDescent="0.2"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N761" s="3"/>
      <c r="AO761" s="3"/>
      <c r="AP761" s="3"/>
      <c r="AQ761" s="3"/>
    </row>
    <row r="762" spans="8:43" x14ac:dyDescent="0.2"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N762" s="3"/>
      <c r="AO762" s="3"/>
      <c r="AP762" s="3"/>
      <c r="AQ762" s="3"/>
    </row>
    <row r="763" spans="8:43" x14ac:dyDescent="0.2"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N763" s="3"/>
      <c r="AO763" s="3"/>
      <c r="AP763" s="3"/>
      <c r="AQ763" s="3"/>
    </row>
    <row r="764" spans="8:43" x14ac:dyDescent="0.2"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N764" s="3"/>
      <c r="AO764" s="3"/>
      <c r="AP764" s="3"/>
      <c r="AQ764" s="3"/>
    </row>
    <row r="765" spans="8:43" x14ac:dyDescent="0.2"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N765" s="3"/>
      <c r="AO765" s="3"/>
      <c r="AP765" s="3"/>
      <c r="AQ765" s="3"/>
    </row>
    <row r="766" spans="8:43" x14ac:dyDescent="0.2"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N766" s="3"/>
      <c r="AO766" s="3"/>
      <c r="AP766" s="3"/>
      <c r="AQ766" s="3"/>
    </row>
    <row r="767" spans="8:43" x14ac:dyDescent="0.2"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N767" s="3"/>
      <c r="AO767" s="3"/>
      <c r="AP767" s="3"/>
      <c r="AQ767" s="3"/>
    </row>
    <row r="768" spans="8:43" x14ac:dyDescent="0.2"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N768" s="3"/>
      <c r="AO768" s="3"/>
      <c r="AP768" s="3"/>
      <c r="AQ768" s="3"/>
    </row>
    <row r="769" spans="8:43" x14ac:dyDescent="0.2"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N769" s="3"/>
      <c r="AO769" s="3"/>
      <c r="AP769" s="3"/>
      <c r="AQ769" s="3"/>
    </row>
    <row r="770" spans="8:43" x14ac:dyDescent="0.2"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N770" s="3"/>
      <c r="AO770" s="3"/>
      <c r="AP770" s="3"/>
      <c r="AQ770" s="3"/>
    </row>
    <row r="771" spans="8:43" x14ac:dyDescent="0.2"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N771" s="3"/>
      <c r="AO771" s="3"/>
      <c r="AP771" s="3"/>
      <c r="AQ771" s="3"/>
    </row>
    <row r="772" spans="8:43" x14ac:dyDescent="0.2"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N772" s="3"/>
      <c r="AO772" s="3"/>
      <c r="AP772" s="3"/>
      <c r="AQ772" s="3"/>
    </row>
    <row r="773" spans="8:43" x14ac:dyDescent="0.2"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N773" s="3"/>
      <c r="AO773" s="3"/>
      <c r="AP773" s="3"/>
      <c r="AQ773" s="3"/>
    </row>
    <row r="774" spans="8:43" x14ac:dyDescent="0.2"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N774" s="3"/>
      <c r="AO774" s="3"/>
      <c r="AP774" s="3"/>
      <c r="AQ774" s="3"/>
    </row>
    <row r="775" spans="8:43" x14ac:dyDescent="0.2"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N775" s="3"/>
      <c r="AO775" s="3"/>
      <c r="AP775" s="3"/>
      <c r="AQ775" s="3"/>
    </row>
    <row r="776" spans="8:43" x14ac:dyDescent="0.2"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N776" s="3"/>
      <c r="AO776" s="3"/>
      <c r="AP776" s="3"/>
      <c r="AQ776" s="3"/>
    </row>
    <row r="777" spans="8:43" x14ac:dyDescent="0.2"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N777" s="3"/>
      <c r="AO777" s="3"/>
      <c r="AP777" s="3"/>
      <c r="AQ777" s="3"/>
    </row>
    <row r="778" spans="8:43" x14ac:dyDescent="0.2"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N778" s="3"/>
      <c r="AO778" s="3"/>
      <c r="AP778" s="3"/>
      <c r="AQ778" s="3"/>
    </row>
    <row r="779" spans="8:43" x14ac:dyDescent="0.2"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N779" s="3"/>
      <c r="AO779" s="3"/>
      <c r="AP779" s="3"/>
      <c r="AQ779" s="3"/>
    </row>
    <row r="780" spans="8:43" x14ac:dyDescent="0.2"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N780" s="3"/>
      <c r="AO780" s="3"/>
      <c r="AP780" s="3"/>
      <c r="AQ780" s="3"/>
    </row>
    <row r="781" spans="8:43" x14ac:dyDescent="0.2"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N781" s="3"/>
      <c r="AO781" s="3"/>
      <c r="AP781" s="3"/>
      <c r="AQ781" s="3"/>
    </row>
    <row r="782" spans="8:43" x14ac:dyDescent="0.2"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N782" s="3"/>
      <c r="AO782" s="3"/>
      <c r="AP782" s="3"/>
      <c r="AQ782" s="3"/>
    </row>
    <row r="783" spans="8:43" x14ac:dyDescent="0.2"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N783" s="3"/>
      <c r="AO783" s="3"/>
      <c r="AP783" s="3"/>
      <c r="AQ783" s="3"/>
    </row>
    <row r="784" spans="8:43" x14ac:dyDescent="0.2"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N784" s="3"/>
      <c r="AO784" s="3"/>
      <c r="AP784" s="3"/>
      <c r="AQ784" s="3"/>
    </row>
    <row r="785" spans="8:43" x14ac:dyDescent="0.2"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N785" s="3"/>
      <c r="AO785" s="3"/>
      <c r="AP785" s="3"/>
      <c r="AQ785" s="3"/>
    </row>
    <row r="786" spans="8:43" x14ac:dyDescent="0.2"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N786" s="3"/>
      <c r="AO786" s="3"/>
      <c r="AP786" s="3"/>
      <c r="AQ786" s="3"/>
    </row>
    <row r="787" spans="8:43" x14ac:dyDescent="0.2"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N787" s="3"/>
      <c r="AO787" s="3"/>
      <c r="AP787" s="3"/>
      <c r="AQ787" s="3"/>
    </row>
    <row r="788" spans="8:43" x14ac:dyDescent="0.2"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N788" s="3"/>
      <c r="AO788" s="3"/>
      <c r="AP788" s="3"/>
      <c r="AQ788" s="3"/>
    </row>
    <row r="789" spans="8:43" x14ac:dyDescent="0.2"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N789" s="3"/>
      <c r="AO789" s="3"/>
      <c r="AP789" s="3"/>
      <c r="AQ789" s="3"/>
    </row>
    <row r="790" spans="8:43" x14ac:dyDescent="0.2"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N790" s="3"/>
      <c r="AO790" s="3"/>
      <c r="AP790" s="3"/>
      <c r="AQ790" s="3"/>
    </row>
    <row r="791" spans="8:43" x14ac:dyDescent="0.2"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N791" s="3"/>
      <c r="AO791" s="3"/>
      <c r="AP791" s="3"/>
      <c r="AQ791" s="3"/>
    </row>
    <row r="792" spans="8:43" x14ac:dyDescent="0.2"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N792" s="3"/>
      <c r="AO792" s="3"/>
      <c r="AP792" s="3"/>
      <c r="AQ792" s="3"/>
    </row>
    <row r="793" spans="8:43" x14ac:dyDescent="0.2"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N793" s="3"/>
      <c r="AO793" s="3"/>
      <c r="AP793" s="3"/>
      <c r="AQ793" s="3"/>
    </row>
    <row r="794" spans="8:43" x14ac:dyDescent="0.2"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N794" s="3"/>
      <c r="AO794" s="3"/>
      <c r="AP794" s="3"/>
      <c r="AQ794" s="3"/>
    </row>
    <row r="795" spans="8:43" x14ac:dyDescent="0.2"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N795" s="3"/>
      <c r="AO795" s="3"/>
      <c r="AP795" s="3"/>
      <c r="AQ795" s="3"/>
    </row>
    <row r="796" spans="8:43" x14ac:dyDescent="0.2"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N796" s="3"/>
      <c r="AO796" s="3"/>
      <c r="AP796" s="3"/>
      <c r="AQ796" s="3"/>
    </row>
    <row r="797" spans="8:43" x14ac:dyDescent="0.2"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N797" s="3"/>
      <c r="AO797" s="3"/>
      <c r="AP797" s="3"/>
      <c r="AQ797" s="3"/>
    </row>
    <row r="798" spans="8:43" x14ac:dyDescent="0.2"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N798" s="3"/>
      <c r="AO798" s="3"/>
      <c r="AP798" s="3"/>
      <c r="AQ798" s="3"/>
    </row>
    <row r="799" spans="8:43" x14ac:dyDescent="0.2"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N799" s="3"/>
      <c r="AO799" s="3"/>
      <c r="AP799" s="3"/>
      <c r="AQ799" s="3"/>
    </row>
    <row r="800" spans="8:43" x14ac:dyDescent="0.2"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N800" s="3"/>
      <c r="AO800" s="3"/>
      <c r="AP800" s="3"/>
      <c r="AQ800" s="3"/>
    </row>
    <row r="801" spans="8:43" x14ac:dyDescent="0.2"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N801" s="3"/>
      <c r="AO801" s="3"/>
      <c r="AP801" s="3"/>
      <c r="AQ801" s="3"/>
    </row>
    <row r="802" spans="8:43" x14ac:dyDescent="0.2"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N802" s="3"/>
      <c r="AO802" s="3"/>
      <c r="AP802" s="3"/>
      <c r="AQ802" s="3"/>
    </row>
    <row r="803" spans="8:43" x14ac:dyDescent="0.2"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N803" s="3"/>
      <c r="AO803" s="3"/>
      <c r="AP803" s="3"/>
      <c r="AQ803" s="3"/>
    </row>
    <row r="804" spans="8:43" x14ac:dyDescent="0.2"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N804" s="3"/>
      <c r="AO804" s="3"/>
      <c r="AP804" s="3"/>
      <c r="AQ804" s="3"/>
    </row>
    <row r="805" spans="8:43" x14ac:dyDescent="0.2"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N805" s="3"/>
      <c r="AO805" s="3"/>
      <c r="AP805" s="3"/>
      <c r="AQ805" s="3"/>
    </row>
    <row r="806" spans="8:43" x14ac:dyDescent="0.2"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N806" s="3"/>
      <c r="AO806" s="3"/>
      <c r="AP806" s="3"/>
      <c r="AQ806" s="3"/>
    </row>
    <row r="807" spans="8:43" x14ac:dyDescent="0.2"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N807" s="3"/>
      <c r="AO807" s="3"/>
      <c r="AP807" s="3"/>
      <c r="AQ807" s="3"/>
    </row>
    <row r="808" spans="8:43" x14ac:dyDescent="0.2"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N808" s="3"/>
      <c r="AO808" s="3"/>
      <c r="AP808" s="3"/>
      <c r="AQ808" s="3"/>
    </row>
    <row r="809" spans="8:43" x14ac:dyDescent="0.2"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N809" s="3"/>
      <c r="AO809" s="3"/>
      <c r="AP809" s="3"/>
      <c r="AQ809" s="3"/>
    </row>
    <row r="810" spans="8:43" x14ac:dyDescent="0.2"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N810" s="3"/>
      <c r="AO810" s="3"/>
      <c r="AP810" s="3"/>
      <c r="AQ810" s="3"/>
    </row>
    <row r="811" spans="8:43" x14ac:dyDescent="0.2"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N811" s="3"/>
      <c r="AO811" s="3"/>
      <c r="AP811" s="3"/>
      <c r="AQ811" s="3"/>
    </row>
    <row r="812" spans="8:43" x14ac:dyDescent="0.2"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N812" s="3"/>
      <c r="AO812" s="3"/>
      <c r="AP812" s="3"/>
      <c r="AQ812" s="3"/>
    </row>
    <row r="813" spans="8:43" x14ac:dyDescent="0.2"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N813" s="3"/>
      <c r="AO813" s="3"/>
      <c r="AP813" s="3"/>
      <c r="AQ813" s="3"/>
    </row>
    <row r="814" spans="8:43" x14ac:dyDescent="0.2"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N814" s="3"/>
      <c r="AO814" s="3"/>
      <c r="AP814" s="3"/>
      <c r="AQ814" s="3"/>
    </row>
    <row r="815" spans="8:43" x14ac:dyDescent="0.2"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N815" s="3"/>
      <c r="AO815" s="3"/>
      <c r="AP815" s="3"/>
      <c r="AQ815" s="3"/>
    </row>
    <row r="816" spans="8:43" x14ac:dyDescent="0.2"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N816" s="3"/>
      <c r="AO816" s="3"/>
      <c r="AP816" s="3"/>
      <c r="AQ816" s="3"/>
    </row>
    <row r="817" spans="8:43" x14ac:dyDescent="0.2"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N817" s="3"/>
      <c r="AO817" s="3"/>
      <c r="AP817" s="3"/>
      <c r="AQ817" s="3"/>
    </row>
    <row r="818" spans="8:43" x14ac:dyDescent="0.2"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N818" s="3"/>
      <c r="AO818" s="3"/>
      <c r="AP818" s="3"/>
      <c r="AQ818" s="3"/>
    </row>
    <row r="819" spans="8:43" x14ac:dyDescent="0.2"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N819" s="3"/>
      <c r="AO819" s="3"/>
      <c r="AP819" s="3"/>
      <c r="AQ819" s="3"/>
    </row>
    <row r="820" spans="8:43" x14ac:dyDescent="0.2"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N820" s="3"/>
      <c r="AO820" s="3"/>
      <c r="AP820" s="3"/>
      <c r="AQ820" s="3"/>
    </row>
    <row r="821" spans="8:43" x14ac:dyDescent="0.2"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N821" s="3"/>
      <c r="AO821" s="3"/>
      <c r="AP821" s="3"/>
      <c r="AQ821" s="3"/>
    </row>
    <row r="822" spans="8:43" x14ac:dyDescent="0.2"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N822" s="3"/>
      <c r="AO822" s="3"/>
      <c r="AP822" s="3"/>
      <c r="AQ822" s="3"/>
    </row>
    <row r="823" spans="8:43" x14ac:dyDescent="0.2"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N823" s="3"/>
      <c r="AO823" s="3"/>
      <c r="AP823" s="3"/>
      <c r="AQ823" s="3"/>
    </row>
    <row r="824" spans="8:43" x14ac:dyDescent="0.2"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N824" s="3"/>
      <c r="AO824" s="3"/>
      <c r="AP824" s="3"/>
      <c r="AQ824" s="3"/>
    </row>
    <row r="825" spans="8:43" x14ac:dyDescent="0.2"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N825" s="3"/>
      <c r="AO825" s="3"/>
      <c r="AP825" s="3"/>
      <c r="AQ825" s="3"/>
    </row>
    <row r="826" spans="8:43" x14ac:dyDescent="0.2"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N826" s="3"/>
      <c r="AO826" s="3"/>
      <c r="AP826" s="3"/>
      <c r="AQ826" s="3"/>
    </row>
    <row r="827" spans="8:43" x14ac:dyDescent="0.2"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N827" s="3"/>
      <c r="AO827" s="3"/>
      <c r="AP827" s="3"/>
      <c r="AQ827" s="3"/>
    </row>
    <row r="828" spans="8:43" x14ac:dyDescent="0.2"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N828" s="3"/>
      <c r="AO828" s="3"/>
      <c r="AP828" s="3"/>
      <c r="AQ828" s="3"/>
    </row>
    <row r="829" spans="8:43" x14ac:dyDescent="0.2"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N829" s="3"/>
      <c r="AO829" s="3"/>
      <c r="AP829" s="3"/>
      <c r="AQ829" s="3"/>
    </row>
    <row r="830" spans="8:43" x14ac:dyDescent="0.2"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N830" s="3"/>
      <c r="AO830" s="3"/>
      <c r="AP830" s="3"/>
      <c r="AQ830" s="3"/>
    </row>
    <row r="831" spans="8:43" x14ac:dyDescent="0.2"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N831" s="3"/>
      <c r="AO831" s="3"/>
      <c r="AP831" s="3"/>
      <c r="AQ831" s="3"/>
    </row>
    <row r="832" spans="8:43" x14ac:dyDescent="0.2"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N832" s="3"/>
      <c r="AO832" s="3"/>
      <c r="AP832" s="3"/>
      <c r="AQ832" s="3"/>
    </row>
    <row r="833" spans="8:43" x14ac:dyDescent="0.2"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N833" s="3"/>
      <c r="AO833" s="3"/>
      <c r="AP833" s="3"/>
      <c r="AQ833" s="3"/>
    </row>
    <row r="834" spans="8:43" x14ac:dyDescent="0.2"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N834" s="3"/>
      <c r="AO834" s="3"/>
      <c r="AP834" s="3"/>
      <c r="AQ834" s="3"/>
    </row>
    <row r="835" spans="8:43" x14ac:dyDescent="0.2"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N835" s="3"/>
      <c r="AO835" s="3"/>
      <c r="AP835" s="3"/>
      <c r="AQ835" s="3"/>
    </row>
    <row r="836" spans="8:43" x14ac:dyDescent="0.2"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N836" s="3"/>
      <c r="AO836" s="3"/>
      <c r="AP836" s="3"/>
      <c r="AQ836" s="3"/>
    </row>
    <row r="837" spans="8:43" x14ac:dyDescent="0.2"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N837" s="3"/>
      <c r="AO837" s="3"/>
      <c r="AP837" s="3"/>
      <c r="AQ837" s="3"/>
    </row>
    <row r="838" spans="8:43" x14ac:dyDescent="0.2"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N838" s="3"/>
      <c r="AO838" s="3"/>
      <c r="AP838" s="3"/>
      <c r="AQ838" s="3"/>
    </row>
    <row r="839" spans="8:43" x14ac:dyDescent="0.2"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N839" s="3"/>
      <c r="AO839" s="3"/>
      <c r="AP839" s="3"/>
      <c r="AQ839" s="3"/>
    </row>
    <row r="840" spans="8:43" x14ac:dyDescent="0.2"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N840" s="3"/>
      <c r="AO840" s="3"/>
      <c r="AP840" s="3"/>
      <c r="AQ840" s="3"/>
    </row>
    <row r="841" spans="8:43" x14ac:dyDescent="0.2"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N841" s="3"/>
      <c r="AO841" s="3"/>
      <c r="AP841" s="3"/>
      <c r="AQ841" s="3"/>
    </row>
    <row r="842" spans="8:43" x14ac:dyDescent="0.2"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N842" s="3"/>
      <c r="AO842" s="3"/>
      <c r="AP842" s="3"/>
      <c r="AQ842" s="3"/>
    </row>
    <row r="843" spans="8:43" x14ac:dyDescent="0.2"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N843" s="3"/>
      <c r="AO843" s="3"/>
      <c r="AP843" s="3"/>
      <c r="AQ843" s="3"/>
    </row>
    <row r="844" spans="8:43" x14ac:dyDescent="0.2"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N844" s="3"/>
      <c r="AO844" s="3"/>
      <c r="AP844" s="3"/>
      <c r="AQ844" s="3"/>
    </row>
    <row r="845" spans="8:43" x14ac:dyDescent="0.2"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N845" s="3"/>
      <c r="AO845" s="3"/>
      <c r="AP845" s="3"/>
      <c r="AQ845" s="3"/>
    </row>
    <row r="846" spans="8:43" x14ac:dyDescent="0.2"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N846" s="3"/>
      <c r="AO846" s="3"/>
      <c r="AP846" s="3"/>
      <c r="AQ846" s="3"/>
    </row>
    <row r="847" spans="8:43" x14ac:dyDescent="0.2"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N847" s="3"/>
      <c r="AO847" s="3"/>
      <c r="AP847" s="3"/>
      <c r="AQ847" s="3"/>
    </row>
    <row r="848" spans="8:43" x14ac:dyDescent="0.2"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N848" s="3"/>
      <c r="AO848" s="3"/>
      <c r="AP848" s="3"/>
      <c r="AQ848" s="3"/>
    </row>
    <row r="849" spans="8:43" x14ac:dyDescent="0.2"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N849" s="3"/>
      <c r="AO849" s="3"/>
      <c r="AP849" s="3"/>
      <c r="AQ849" s="3"/>
    </row>
    <row r="850" spans="8:43" x14ac:dyDescent="0.2"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N850" s="3"/>
      <c r="AO850" s="3"/>
      <c r="AP850" s="3"/>
      <c r="AQ850" s="3"/>
    </row>
    <row r="851" spans="8:43" x14ac:dyDescent="0.2"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N851" s="3"/>
      <c r="AO851" s="3"/>
      <c r="AP851" s="3"/>
      <c r="AQ851" s="3"/>
    </row>
    <row r="852" spans="8:43" x14ac:dyDescent="0.2"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N852" s="3"/>
      <c r="AO852" s="3"/>
      <c r="AP852" s="3"/>
      <c r="AQ852" s="3"/>
    </row>
    <row r="853" spans="8:43" x14ac:dyDescent="0.2"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N853" s="3"/>
      <c r="AO853" s="3"/>
      <c r="AP853" s="3"/>
      <c r="AQ853" s="3"/>
    </row>
    <row r="854" spans="8:43" x14ac:dyDescent="0.2"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N854" s="3"/>
      <c r="AO854" s="3"/>
      <c r="AP854" s="3"/>
      <c r="AQ854" s="3"/>
    </row>
    <row r="855" spans="8:43" x14ac:dyDescent="0.2"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N855" s="3"/>
      <c r="AO855" s="3"/>
      <c r="AP855" s="3"/>
      <c r="AQ855" s="3"/>
    </row>
    <row r="856" spans="8:43" x14ac:dyDescent="0.2"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N856" s="3"/>
      <c r="AO856" s="3"/>
      <c r="AP856" s="3"/>
      <c r="AQ856" s="3"/>
    </row>
    <row r="857" spans="8:43" x14ac:dyDescent="0.2"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N857" s="3"/>
      <c r="AO857" s="3"/>
      <c r="AP857" s="3"/>
      <c r="AQ857" s="3"/>
    </row>
    <row r="858" spans="8:43" x14ac:dyDescent="0.2"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N858" s="3"/>
      <c r="AO858" s="3"/>
      <c r="AP858" s="3"/>
      <c r="AQ858" s="3"/>
    </row>
    <row r="859" spans="8:43" x14ac:dyDescent="0.2"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N859" s="3"/>
      <c r="AO859" s="3"/>
      <c r="AP859" s="3"/>
      <c r="AQ859" s="3"/>
    </row>
    <row r="860" spans="8:43" x14ac:dyDescent="0.2"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N860" s="3"/>
      <c r="AO860" s="3"/>
      <c r="AP860" s="3"/>
      <c r="AQ860" s="3"/>
    </row>
    <row r="861" spans="8:43" x14ac:dyDescent="0.2"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N861" s="3"/>
      <c r="AO861" s="3"/>
      <c r="AP861" s="3"/>
      <c r="AQ861" s="3"/>
    </row>
    <row r="862" spans="8:43" x14ac:dyDescent="0.2"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N862" s="3"/>
      <c r="AO862" s="3"/>
      <c r="AP862" s="3"/>
      <c r="AQ862" s="3"/>
    </row>
    <row r="863" spans="8:43" x14ac:dyDescent="0.2"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N863" s="3"/>
      <c r="AO863" s="3"/>
      <c r="AP863" s="3"/>
      <c r="AQ863" s="3"/>
    </row>
    <row r="864" spans="8:43" x14ac:dyDescent="0.2">
      <c r="H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K864" s="3"/>
      <c r="AL864" s="3"/>
      <c r="AN864" s="3"/>
      <c r="AO864" s="3"/>
      <c r="AP864" s="3"/>
      <c r="AQ864" s="3"/>
    </row>
    <row r="865" spans="8:43" x14ac:dyDescent="0.2">
      <c r="H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K865" s="3"/>
      <c r="AL865" s="3"/>
      <c r="AN865" s="3"/>
      <c r="AO865" s="3"/>
      <c r="AP865" s="3"/>
      <c r="AQ865" s="3"/>
    </row>
    <row r="866" spans="8:43" x14ac:dyDescent="0.2">
      <c r="H866" s="3"/>
      <c r="Q866" s="3"/>
      <c r="R866" s="3"/>
      <c r="S866" s="3"/>
      <c r="T866" s="3"/>
      <c r="U866" s="3"/>
      <c r="Y866" s="3"/>
      <c r="Z866" s="3"/>
      <c r="AK866" s="3"/>
      <c r="AL866" s="3"/>
      <c r="AP866" s="3"/>
      <c r="AQ866" s="3"/>
    </row>
    <row r="867" spans="8:43" x14ac:dyDescent="0.2">
      <c r="H867" s="3"/>
      <c r="Q867" s="3"/>
      <c r="R867" s="3"/>
      <c r="Y867" s="3"/>
      <c r="Z867" s="3"/>
      <c r="AK867" s="3"/>
      <c r="AL867" s="3"/>
      <c r="AP867" s="3"/>
      <c r="AQ867" s="3"/>
    </row>
    <row r="868" spans="8:43" x14ac:dyDescent="0.2">
      <c r="H868" s="3"/>
      <c r="Q868" s="3"/>
      <c r="R868" s="3"/>
      <c r="Y868" s="3"/>
      <c r="Z868" s="3"/>
      <c r="AK868" s="3"/>
      <c r="AL868" s="3"/>
      <c r="AP868" s="3"/>
      <c r="AQ868" s="3"/>
    </row>
    <row r="869" spans="8:43" x14ac:dyDescent="0.2">
      <c r="H869" s="3"/>
      <c r="Q869" s="3"/>
      <c r="R869" s="3"/>
      <c r="Y869" s="3"/>
      <c r="Z869" s="3"/>
      <c r="AK869" s="3"/>
      <c r="AL869" s="3"/>
      <c r="AP869" s="3"/>
      <c r="AQ869" s="3"/>
    </row>
    <row r="870" spans="8:43" x14ac:dyDescent="0.2">
      <c r="H870" s="3"/>
      <c r="Q870" s="3"/>
      <c r="R870" s="3"/>
      <c r="Y870" s="3"/>
      <c r="AK870" s="3"/>
      <c r="AL870" s="3"/>
      <c r="AP870" s="3"/>
    </row>
    <row r="871" spans="8:43" x14ac:dyDescent="0.2">
      <c r="H871" s="3"/>
      <c r="Q871" s="3"/>
      <c r="R871" s="3"/>
      <c r="Y871" s="3"/>
      <c r="AL871" s="3"/>
      <c r="AP871" s="3"/>
    </row>
    <row r="872" spans="8:43" x14ac:dyDescent="0.2">
      <c r="H872" s="3"/>
      <c r="Q872" s="3"/>
      <c r="R872" s="3"/>
      <c r="Y872" s="3"/>
      <c r="AL872" s="3"/>
      <c r="AP872" s="3"/>
    </row>
    <row r="873" spans="8:43" x14ac:dyDescent="0.2">
      <c r="Q873" s="3"/>
      <c r="R873" s="3"/>
      <c r="AL873" s="3"/>
    </row>
    <row r="874" spans="8:43" x14ac:dyDescent="0.2">
      <c r="Q874" s="3"/>
      <c r="R874" s="3"/>
      <c r="AL874" s="3"/>
    </row>
  </sheetData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00"/>
  <sheetViews>
    <sheetView workbookViewId="0">
      <pane xSplit="2" ySplit="2" topLeftCell="X3" activePane="bottomRight" state="frozen"/>
      <selection pane="topRight" activeCell="C1" sqref="C1"/>
      <selection pane="bottomLeft" activeCell="A5" sqref="A5"/>
      <selection pane="bottomRight" activeCell="C3" sqref="C3"/>
    </sheetView>
  </sheetViews>
  <sheetFormatPr defaultRowHeight="12.75" x14ac:dyDescent="0.2"/>
  <cols>
    <col min="1" max="1" width="10.28515625" customWidth="1"/>
    <col min="2" max="2" width="10.7109375" customWidth="1"/>
    <col min="3" max="5" width="12.7109375" customWidth="1"/>
    <col min="6" max="7" width="12.7109375" style="4" customWidth="1"/>
    <col min="8" max="10" width="12.7109375" style="7" customWidth="1"/>
    <col min="11" max="26" width="12.7109375" customWidth="1"/>
    <col min="28" max="30" width="14.7109375" customWidth="1"/>
    <col min="31" max="32" width="14.7109375" style="4" customWidth="1"/>
    <col min="33" max="34" width="14.7109375" style="7" customWidth="1"/>
    <col min="35" max="51" width="14.7109375" customWidth="1"/>
    <col min="52" max="52" width="8.28515625" customWidth="1"/>
    <col min="53" max="55" width="14.7109375" customWidth="1"/>
    <col min="56" max="56" width="14.7109375" style="4" customWidth="1"/>
    <col min="57" max="59" width="14.7109375" style="7" customWidth="1"/>
    <col min="60" max="78" width="14.7109375" customWidth="1"/>
  </cols>
  <sheetData>
    <row r="1" spans="1:76" x14ac:dyDescent="0.2">
      <c r="C1" t="s">
        <v>3</v>
      </c>
      <c r="AB1" t="s">
        <v>4</v>
      </c>
      <c r="BA1" t="s">
        <v>5</v>
      </c>
    </row>
    <row r="2" spans="1:76" x14ac:dyDescent="0.2">
      <c r="C2">
        <v>1918</v>
      </c>
      <c r="D2">
        <v>1919</v>
      </c>
      <c r="E2">
        <v>1920</v>
      </c>
      <c r="F2" s="10">
        <v>1921</v>
      </c>
      <c r="G2" s="10">
        <v>1922</v>
      </c>
      <c r="H2" s="7">
        <v>1923</v>
      </c>
      <c r="I2" s="7">
        <v>1924</v>
      </c>
      <c r="J2" s="7">
        <v>1925</v>
      </c>
      <c r="K2">
        <v>1926</v>
      </c>
      <c r="L2">
        <v>1927</v>
      </c>
      <c r="M2">
        <v>1928</v>
      </c>
      <c r="N2">
        <v>1929</v>
      </c>
      <c r="O2">
        <v>1930</v>
      </c>
      <c r="P2">
        <v>1931</v>
      </c>
      <c r="Q2">
        <v>1932</v>
      </c>
      <c r="R2">
        <v>1933</v>
      </c>
      <c r="S2">
        <v>1934</v>
      </c>
      <c r="T2">
        <v>1935</v>
      </c>
      <c r="U2">
        <v>1936</v>
      </c>
      <c r="V2">
        <v>1937</v>
      </c>
      <c r="W2">
        <v>1938</v>
      </c>
      <c r="X2">
        <v>1939</v>
      </c>
      <c r="Y2">
        <v>1940</v>
      </c>
      <c r="Z2">
        <v>1941</v>
      </c>
      <c r="AB2">
        <v>1918</v>
      </c>
      <c r="AC2">
        <v>1919</v>
      </c>
      <c r="AD2">
        <v>1920</v>
      </c>
      <c r="AE2" s="10">
        <v>1921</v>
      </c>
      <c r="AF2" s="10">
        <v>1922</v>
      </c>
      <c r="AG2" s="7">
        <v>1923</v>
      </c>
      <c r="AH2" s="7">
        <v>1924</v>
      </c>
      <c r="AI2" s="7">
        <v>1925</v>
      </c>
      <c r="AJ2">
        <v>1926</v>
      </c>
      <c r="AK2">
        <v>1927</v>
      </c>
      <c r="AL2">
        <v>1928</v>
      </c>
      <c r="AM2">
        <v>1929</v>
      </c>
      <c r="AN2">
        <v>1930</v>
      </c>
      <c r="AO2">
        <v>1931</v>
      </c>
      <c r="AP2">
        <v>1932</v>
      </c>
      <c r="AQ2">
        <v>1933</v>
      </c>
      <c r="AR2">
        <v>1934</v>
      </c>
      <c r="AS2">
        <v>1935</v>
      </c>
      <c r="AT2">
        <v>1936</v>
      </c>
      <c r="AU2">
        <v>1937</v>
      </c>
      <c r="AV2">
        <v>1938</v>
      </c>
      <c r="AW2">
        <v>1939</v>
      </c>
      <c r="AX2">
        <v>1940</v>
      </c>
      <c r="AY2">
        <v>1941</v>
      </c>
      <c r="BA2">
        <v>1918</v>
      </c>
      <c r="BB2">
        <v>1919</v>
      </c>
      <c r="BC2">
        <v>1920</v>
      </c>
      <c r="BD2" s="10">
        <v>1921</v>
      </c>
      <c r="BE2" s="10">
        <v>1922</v>
      </c>
      <c r="BF2" s="7">
        <v>1923</v>
      </c>
      <c r="BG2" s="7">
        <v>1924</v>
      </c>
      <c r="BH2" s="7">
        <v>1925</v>
      </c>
      <c r="BI2">
        <v>1926</v>
      </c>
      <c r="BJ2">
        <v>1927</v>
      </c>
      <c r="BK2">
        <v>1928</v>
      </c>
      <c r="BL2">
        <v>1929</v>
      </c>
      <c r="BM2">
        <v>1930</v>
      </c>
      <c r="BN2">
        <v>1931</v>
      </c>
      <c r="BO2">
        <v>1932</v>
      </c>
      <c r="BP2">
        <v>1933</v>
      </c>
      <c r="BQ2">
        <v>1934</v>
      </c>
      <c r="BR2">
        <v>1935</v>
      </c>
      <c r="BS2">
        <v>1936</v>
      </c>
      <c r="BT2">
        <v>1937</v>
      </c>
      <c r="BU2">
        <v>1938</v>
      </c>
      <c r="BV2">
        <v>1939</v>
      </c>
      <c r="BW2">
        <v>1940</v>
      </c>
      <c r="BX2">
        <v>1941</v>
      </c>
    </row>
    <row r="3" spans="1:76" x14ac:dyDescent="0.2">
      <c r="A3" s="4">
        <v>20000</v>
      </c>
      <c r="B3" s="4">
        <v>25000</v>
      </c>
      <c r="C3" s="4">
        <v>16350</v>
      </c>
      <c r="D3" s="4">
        <v>22605</v>
      </c>
      <c r="E3" s="4">
        <v>23729</v>
      </c>
      <c r="F3" s="5">
        <v>18100</v>
      </c>
      <c r="G3" s="5">
        <v>21446</v>
      </c>
      <c r="H3" s="5">
        <v>24347</v>
      </c>
      <c r="I3" s="3">
        <v>27842</v>
      </c>
      <c r="J3" s="3">
        <v>34932</v>
      </c>
      <c r="K3" s="3">
        <v>34467</v>
      </c>
      <c r="L3" s="3">
        <v>35424</v>
      </c>
      <c r="M3" s="3">
        <v>38831</v>
      </c>
      <c r="N3" s="3">
        <v>37535</v>
      </c>
      <c r="O3" s="3">
        <v>26026</v>
      </c>
      <c r="P3" s="3">
        <v>16888</v>
      </c>
      <c r="Q3" s="3">
        <v>10547</v>
      </c>
      <c r="R3" s="3">
        <v>10329</v>
      </c>
      <c r="S3" s="3">
        <v>13556</v>
      </c>
      <c r="T3" s="3">
        <v>16590</v>
      </c>
      <c r="U3" s="3">
        <v>25089</v>
      </c>
      <c r="V3" s="3">
        <v>24173</v>
      </c>
      <c r="W3" s="3">
        <v>17859</v>
      </c>
      <c r="X3" s="3">
        <v>21372</v>
      </c>
      <c r="Y3" s="3">
        <v>24836</v>
      </c>
      <c r="Z3" s="3">
        <v>32289</v>
      </c>
      <c r="AB3" s="4">
        <v>366220394</v>
      </c>
      <c r="AC3" s="4">
        <v>504458801</v>
      </c>
      <c r="AD3" s="4">
        <v>529212663</v>
      </c>
      <c r="AE3" s="5">
        <v>403493309</v>
      </c>
      <c r="AF3" s="5">
        <v>478222535</v>
      </c>
      <c r="AG3" s="5">
        <v>542507052</v>
      </c>
      <c r="AH3" s="3">
        <v>621811902</v>
      </c>
      <c r="AI3" s="3">
        <v>778355570</v>
      </c>
      <c r="AJ3" s="3">
        <v>768023662</v>
      </c>
      <c r="AK3" s="3">
        <v>790419448</v>
      </c>
      <c r="AL3" s="3">
        <v>865670420</v>
      </c>
      <c r="AM3" s="3">
        <v>836411364</v>
      </c>
      <c r="AN3" s="3">
        <v>579605728</v>
      </c>
      <c r="AO3" s="3">
        <v>376026487</v>
      </c>
      <c r="AP3" s="3">
        <v>235312187</v>
      </c>
      <c r="AQ3" s="3">
        <v>230196680</v>
      </c>
      <c r="AR3" s="3">
        <v>301787000</v>
      </c>
      <c r="AS3" s="3">
        <v>369499000</v>
      </c>
      <c r="AT3" s="3">
        <v>559073000</v>
      </c>
      <c r="AU3" s="3">
        <v>538181000</v>
      </c>
      <c r="AV3" s="3">
        <v>397446000</v>
      </c>
      <c r="AW3" s="3">
        <v>476403000</v>
      </c>
      <c r="AX3" s="3">
        <v>553014000</v>
      </c>
      <c r="AY3" s="3">
        <v>718862000</v>
      </c>
      <c r="AZ3" s="4"/>
      <c r="BA3" s="4">
        <v>37125494</v>
      </c>
      <c r="BB3" s="4">
        <v>44363016</v>
      </c>
      <c r="BC3" s="4">
        <v>45700738</v>
      </c>
      <c r="BD3" s="5">
        <v>33896752</v>
      </c>
      <c r="BE3" s="5">
        <v>33998682</v>
      </c>
      <c r="BF3" s="5">
        <v>28566466</v>
      </c>
      <c r="BG3" s="3">
        <v>25826765</v>
      </c>
      <c r="BH3" s="3">
        <v>26663221</v>
      </c>
      <c r="BI3" s="3">
        <v>25273647</v>
      </c>
      <c r="BJ3" s="3">
        <v>26098689</v>
      </c>
      <c r="BK3" s="3">
        <v>29219181</v>
      </c>
      <c r="BL3" s="3">
        <v>23016064</v>
      </c>
      <c r="BM3" s="3">
        <v>16767466</v>
      </c>
      <c r="BN3" s="3">
        <v>10468552</v>
      </c>
      <c r="BO3" s="3">
        <v>12463919</v>
      </c>
      <c r="BP3" s="3">
        <v>14458054</v>
      </c>
      <c r="BQ3" s="3">
        <v>23469000</v>
      </c>
      <c r="BR3" s="3">
        <v>29130000</v>
      </c>
      <c r="BS3" s="3">
        <v>50802000</v>
      </c>
      <c r="BT3" s="3">
        <v>48785000</v>
      </c>
      <c r="BU3" s="3">
        <v>35891000</v>
      </c>
      <c r="BV3" s="3">
        <v>43105000</v>
      </c>
      <c r="BW3" s="3">
        <v>74977000</v>
      </c>
      <c r="BX3" s="3">
        <v>184467000</v>
      </c>
    </row>
    <row r="4" spans="1:76" x14ac:dyDescent="0.2">
      <c r="A4" s="4">
        <v>25000</v>
      </c>
      <c r="B4" s="4">
        <v>30000</v>
      </c>
      <c r="C4" s="4">
        <v>10206</v>
      </c>
      <c r="D4" s="4">
        <v>13769</v>
      </c>
      <c r="E4" s="4">
        <v>14471</v>
      </c>
      <c r="F4" s="5">
        <v>10848</v>
      </c>
      <c r="G4" s="5">
        <v>13225</v>
      </c>
      <c r="H4" s="5">
        <v>14919</v>
      </c>
      <c r="I4" s="3">
        <v>17432</v>
      </c>
      <c r="J4" s="3">
        <v>21922</v>
      </c>
      <c r="K4" s="3">
        <v>21180</v>
      </c>
      <c r="L4" s="3">
        <v>21894</v>
      </c>
      <c r="M4" s="3">
        <v>24463</v>
      </c>
      <c r="N4" s="3">
        <v>23081</v>
      </c>
      <c r="O4" s="3">
        <v>15311</v>
      </c>
      <c r="P4" s="3">
        <v>9342</v>
      </c>
      <c r="Q4" s="3">
        <v>6655</v>
      </c>
      <c r="R4" s="3">
        <v>6663</v>
      </c>
      <c r="S4" s="3">
        <v>7971</v>
      </c>
      <c r="T4" s="3">
        <v>9763</v>
      </c>
      <c r="U4" s="3">
        <v>14996</v>
      </c>
      <c r="V4" s="3">
        <v>14505</v>
      </c>
      <c r="W4" s="3">
        <v>10207</v>
      </c>
      <c r="X4" s="3">
        <v>12198</v>
      </c>
      <c r="Y4" s="3">
        <v>14309</v>
      </c>
      <c r="Z4" s="3">
        <v>18840</v>
      </c>
      <c r="AB4" s="4">
        <v>279226359</v>
      </c>
      <c r="AC4" s="4">
        <v>376457979</v>
      </c>
      <c r="AD4" s="4">
        <v>395807952</v>
      </c>
      <c r="AE4" s="5">
        <v>296152625</v>
      </c>
      <c r="AF4" s="5">
        <v>361297370</v>
      </c>
      <c r="AG4" s="5">
        <v>407615063</v>
      </c>
      <c r="AH4" s="3">
        <v>476568806</v>
      </c>
      <c r="AI4" s="3">
        <v>598561777</v>
      </c>
      <c r="AJ4" s="3">
        <v>578550254</v>
      </c>
      <c r="AK4" s="3">
        <v>598458662</v>
      </c>
      <c r="AL4" s="3">
        <v>668180089</v>
      </c>
      <c r="AM4" s="3">
        <v>630827827</v>
      </c>
      <c r="AN4" s="3">
        <v>418382902</v>
      </c>
      <c r="AO4" s="3">
        <v>255097495</v>
      </c>
      <c r="AP4" s="3">
        <v>181778274</v>
      </c>
      <c r="AQ4" s="3">
        <v>182207780</v>
      </c>
      <c r="AR4" s="3">
        <v>217590000</v>
      </c>
      <c r="AS4" s="3">
        <v>266685000</v>
      </c>
      <c r="AT4" s="3">
        <v>409563000</v>
      </c>
      <c r="AU4" s="3">
        <v>396275000</v>
      </c>
      <c r="AV4" s="3">
        <v>278700000</v>
      </c>
      <c r="AW4" s="3">
        <v>333004000</v>
      </c>
      <c r="AX4" s="3">
        <v>390323000</v>
      </c>
      <c r="AY4" s="3">
        <v>514245000</v>
      </c>
      <c r="AZ4" s="4"/>
      <c r="BA4" s="4">
        <v>31828731</v>
      </c>
      <c r="BB4" s="4">
        <v>37947304</v>
      </c>
      <c r="BC4" s="4">
        <v>39204685</v>
      </c>
      <c r="BD4" s="5">
        <v>28439502</v>
      </c>
      <c r="BE4" s="5">
        <v>30481199</v>
      </c>
      <c r="BF4" s="5">
        <v>25605118</v>
      </c>
      <c r="BG4" s="3">
        <v>24905769</v>
      </c>
      <c r="BH4" s="3">
        <v>27052653</v>
      </c>
      <c r="BI4" s="3">
        <v>25514609</v>
      </c>
      <c r="BJ4" s="3">
        <v>26431225</v>
      </c>
      <c r="BK4" s="3">
        <v>29843478</v>
      </c>
      <c r="BL4" s="3">
        <v>24032975</v>
      </c>
      <c r="BM4" s="3">
        <v>16337084</v>
      </c>
      <c r="BN4" s="3">
        <v>9680487</v>
      </c>
      <c r="BO4" s="3">
        <v>10693998</v>
      </c>
      <c r="BP4" s="3">
        <v>12603898</v>
      </c>
      <c r="BQ4" s="3">
        <v>20986000</v>
      </c>
      <c r="BR4" s="3">
        <v>25939000</v>
      </c>
      <c r="BS4" s="3">
        <v>45419000</v>
      </c>
      <c r="BT4" s="3">
        <v>43967000</v>
      </c>
      <c r="BU4" s="3">
        <v>30852000</v>
      </c>
      <c r="BV4" s="3">
        <v>36920000</v>
      </c>
      <c r="BW4" s="3">
        <v>67164000</v>
      </c>
      <c r="BX4" s="3">
        <v>153378000</v>
      </c>
    </row>
    <row r="5" spans="1:76" x14ac:dyDescent="0.2">
      <c r="A5" s="4">
        <v>30000</v>
      </c>
      <c r="B5" s="4">
        <v>40000</v>
      </c>
      <c r="C5" s="4">
        <v>11887</v>
      </c>
      <c r="D5" s="4">
        <v>15410</v>
      </c>
      <c r="E5" s="4">
        <v>15808</v>
      </c>
      <c r="F5" s="5">
        <v>12047</v>
      </c>
      <c r="G5" s="5">
        <v>14283</v>
      </c>
      <c r="H5" s="5">
        <v>16441</v>
      </c>
      <c r="I5" s="3">
        <v>19464</v>
      </c>
      <c r="J5" s="3">
        <v>24732</v>
      </c>
      <c r="K5" s="3">
        <v>23704</v>
      </c>
      <c r="L5" s="3">
        <v>24773</v>
      </c>
      <c r="M5" s="3">
        <v>27984</v>
      </c>
      <c r="N5" s="3">
        <v>26363</v>
      </c>
      <c r="O5" s="3">
        <v>16881</v>
      </c>
      <c r="P5" s="3">
        <v>9972</v>
      </c>
      <c r="Q5" s="3">
        <v>7769</v>
      </c>
      <c r="R5" s="3">
        <v>7594</v>
      </c>
      <c r="S5" s="3">
        <v>8534</v>
      </c>
      <c r="T5" s="3">
        <v>10690</v>
      </c>
      <c r="U5" s="3">
        <v>17140</v>
      </c>
      <c r="V5" s="3">
        <v>16140</v>
      </c>
      <c r="W5" s="3">
        <v>10814</v>
      </c>
      <c r="X5" s="3">
        <v>13203</v>
      </c>
      <c r="Y5" s="3">
        <v>15227</v>
      </c>
      <c r="Z5" s="3">
        <v>20367</v>
      </c>
      <c r="AB5" s="4">
        <v>410534915</v>
      </c>
      <c r="AC5" s="4">
        <v>530754145</v>
      </c>
      <c r="AD5" s="4">
        <v>543792249</v>
      </c>
      <c r="AE5" s="5">
        <v>414214285</v>
      </c>
      <c r="AF5" s="5">
        <v>491742990</v>
      </c>
      <c r="AG5" s="5">
        <v>565631990</v>
      </c>
      <c r="AH5" s="3">
        <v>670246533</v>
      </c>
      <c r="AI5" s="3">
        <v>851560311</v>
      </c>
      <c r="AJ5" s="3">
        <v>815439823</v>
      </c>
      <c r="AK5" s="3">
        <v>853569772</v>
      </c>
      <c r="AL5" s="3">
        <v>963768154</v>
      </c>
      <c r="AM5" s="3">
        <v>908544285</v>
      </c>
      <c r="AN5" s="3">
        <v>580720892</v>
      </c>
      <c r="AO5" s="3">
        <v>342888983</v>
      </c>
      <c r="AP5" s="3">
        <v>267211998</v>
      </c>
      <c r="AQ5" s="3">
        <v>262358726</v>
      </c>
      <c r="AR5" s="3">
        <v>293352000</v>
      </c>
      <c r="AS5" s="3">
        <v>367581000</v>
      </c>
      <c r="AT5" s="3">
        <v>589817000</v>
      </c>
      <c r="AU5" s="3">
        <v>554352000</v>
      </c>
      <c r="AV5" s="3">
        <v>370978000</v>
      </c>
      <c r="AW5" s="3">
        <v>453623000</v>
      </c>
      <c r="AX5" s="3">
        <v>523106000</v>
      </c>
      <c r="AY5" s="3">
        <v>699970000</v>
      </c>
      <c r="AZ5" s="4"/>
      <c r="BA5" s="4">
        <v>53652329</v>
      </c>
      <c r="BB5" s="4">
        <v>63175124</v>
      </c>
      <c r="BC5" s="4">
        <v>63194658</v>
      </c>
      <c r="BD5" s="5">
        <v>47345798</v>
      </c>
      <c r="BE5" s="5">
        <v>50377044</v>
      </c>
      <c r="BF5" s="5">
        <v>42877442</v>
      </c>
      <c r="BG5" s="3">
        <v>45909842</v>
      </c>
      <c r="BH5" s="3">
        <v>50190461</v>
      </c>
      <c r="BI5" s="3">
        <v>46698797</v>
      </c>
      <c r="BJ5" s="3">
        <v>49142519</v>
      </c>
      <c r="BK5" s="3">
        <v>55762762</v>
      </c>
      <c r="BL5" s="3">
        <v>46965282</v>
      </c>
      <c r="BM5" s="3">
        <v>30199576</v>
      </c>
      <c r="BN5" s="3">
        <v>16621612</v>
      </c>
      <c r="BO5" s="3">
        <v>17999047</v>
      </c>
      <c r="BP5" s="3">
        <v>21536528</v>
      </c>
      <c r="BQ5" s="3">
        <v>34920000</v>
      </c>
      <c r="BR5" s="3">
        <v>44236000</v>
      </c>
      <c r="BS5" s="3">
        <v>80003000</v>
      </c>
      <c r="BT5" s="3">
        <v>74968000</v>
      </c>
      <c r="BU5" s="3">
        <v>50314000</v>
      </c>
      <c r="BV5" s="3">
        <v>61546000</v>
      </c>
      <c r="BW5" s="3">
        <v>112824000</v>
      </c>
      <c r="BX5" s="3">
        <v>240347000</v>
      </c>
    </row>
    <row r="6" spans="1:76" x14ac:dyDescent="0.2">
      <c r="A6" s="4">
        <v>40000</v>
      </c>
      <c r="B6" s="4">
        <v>50000</v>
      </c>
      <c r="C6" s="4">
        <v>6449</v>
      </c>
      <c r="D6" s="4">
        <v>8298</v>
      </c>
      <c r="E6" s="4">
        <v>8269</v>
      </c>
      <c r="F6" s="5">
        <v>6051</v>
      </c>
      <c r="G6" s="5">
        <v>7970</v>
      </c>
      <c r="H6" s="5">
        <v>8472</v>
      </c>
      <c r="I6" s="3">
        <v>10165</v>
      </c>
      <c r="J6" s="3">
        <v>13067</v>
      </c>
      <c r="K6" s="3">
        <v>12603</v>
      </c>
      <c r="L6" s="3">
        <v>13456</v>
      </c>
      <c r="M6" s="3">
        <v>15601</v>
      </c>
      <c r="N6" s="3">
        <v>14245</v>
      </c>
      <c r="O6" s="3">
        <v>8653</v>
      </c>
      <c r="P6" s="3">
        <v>4994</v>
      </c>
      <c r="Q6" s="3">
        <v>4056</v>
      </c>
      <c r="R6" s="3">
        <v>4166</v>
      </c>
      <c r="S6" s="3">
        <v>4426</v>
      </c>
      <c r="T6" s="3">
        <v>5576</v>
      </c>
      <c r="U6" s="3">
        <v>9001</v>
      </c>
      <c r="V6" s="3">
        <v>8303</v>
      </c>
      <c r="W6" s="3">
        <v>5315</v>
      </c>
      <c r="X6" s="3">
        <v>6591</v>
      </c>
      <c r="Y6" s="3">
        <v>7728</v>
      </c>
      <c r="Z6" s="3">
        <v>10314</v>
      </c>
      <c r="AB6" s="4">
        <v>288281436</v>
      </c>
      <c r="AC6" s="4">
        <v>370152511</v>
      </c>
      <c r="AD6" s="4">
        <v>368184912</v>
      </c>
      <c r="AE6" s="5">
        <v>269262395</v>
      </c>
      <c r="AF6" s="5">
        <v>355233572</v>
      </c>
      <c r="AG6" s="5">
        <v>377433415</v>
      </c>
      <c r="AH6" s="3">
        <v>453033024</v>
      </c>
      <c r="AI6" s="3">
        <v>582117196</v>
      </c>
      <c r="AJ6" s="3">
        <v>560663142</v>
      </c>
      <c r="AK6" s="3">
        <v>599742250</v>
      </c>
      <c r="AL6" s="3">
        <v>694554586</v>
      </c>
      <c r="AM6" s="3">
        <v>635086014</v>
      </c>
      <c r="AN6" s="3">
        <v>384515663</v>
      </c>
      <c r="AO6" s="3">
        <v>222661494</v>
      </c>
      <c r="AP6" s="3">
        <v>180648316</v>
      </c>
      <c r="AQ6" s="3">
        <v>185438623</v>
      </c>
      <c r="AR6" s="3">
        <v>197588000</v>
      </c>
      <c r="AS6" s="3">
        <v>248044000</v>
      </c>
      <c r="AT6" s="3">
        <v>401112000</v>
      </c>
      <c r="AU6" s="3">
        <v>368804000</v>
      </c>
      <c r="AV6" s="3">
        <v>236720000</v>
      </c>
      <c r="AW6" s="3">
        <v>293345000</v>
      </c>
      <c r="AX6" s="3">
        <v>343657000</v>
      </c>
      <c r="AY6" s="3">
        <v>459187000</v>
      </c>
      <c r="AZ6" s="4"/>
      <c r="BA6" s="4">
        <v>44759588</v>
      </c>
      <c r="BB6" s="4">
        <v>53823915</v>
      </c>
      <c r="BC6" s="4">
        <v>51865933</v>
      </c>
      <c r="BD6" s="5">
        <v>37124540</v>
      </c>
      <c r="BE6" s="5">
        <v>44839006</v>
      </c>
      <c r="BF6" s="5">
        <v>35118190</v>
      </c>
      <c r="BG6" s="3">
        <v>38544200</v>
      </c>
      <c r="BH6" s="3">
        <v>43445578</v>
      </c>
      <c r="BI6" s="3">
        <v>40583274</v>
      </c>
      <c r="BJ6" s="3">
        <v>43901557</v>
      </c>
      <c r="BK6" s="3">
        <v>50962082</v>
      </c>
      <c r="BL6" s="3">
        <v>42905940</v>
      </c>
      <c r="BM6" s="3">
        <v>26171562</v>
      </c>
      <c r="BN6" s="3">
        <v>13793513</v>
      </c>
      <c r="BO6" s="3">
        <v>14852849</v>
      </c>
      <c r="BP6" s="3">
        <v>18214650</v>
      </c>
      <c r="BQ6" s="3">
        <v>29000000</v>
      </c>
      <c r="BR6" s="3">
        <v>36496000</v>
      </c>
      <c r="BS6" s="3">
        <v>65917000</v>
      </c>
      <c r="BT6" s="3">
        <v>60460000</v>
      </c>
      <c r="BU6" s="3">
        <v>39428000</v>
      </c>
      <c r="BV6" s="3">
        <v>48472000</v>
      </c>
      <c r="BW6" s="3">
        <v>90969000</v>
      </c>
      <c r="BX6" s="3">
        <v>180492000</v>
      </c>
    </row>
    <row r="7" spans="1:76" x14ac:dyDescent="0.2">
      <c r="A7" s="4">
        <v>50000</v>
      </c>
      <c r="B7" s="4">
        <v>60000</v>
      </c>
      <c r="C7" s="4">
        <v>3720</v>
      </c>
      <c r="D7" s="4">
        <v>5213</v>
      </c>
      <c r="E7" s="4">
        <v>4785</v>
      </c>
      <c r="F7" s="5">
        <v>3431</v>
      </c>
      <c r="G7" s="4">
        <v>4700</v>
      </c>
      <c r="H7" s="5">
        <v>4945</v>
      </c>
      <c r="I7" s="3">
        <v>6019</v>
      </c>
      <c r="J7" s="3">
        <v>7868</v>
      </c>
      <c r="K7" s="3">
        <v>7698</v>
      </c>
      <c r="L7" s="3">
        <v>8192</v>
      </c>
      <c r="M7" s="3">
        <v>9775</v>
      </c>
      <c r="N7" s="3">
        <v>8501</v>
      </c>
      <c r="O7" s="3">
        <v>5294</v>
      </c>
      <c r="P7" s="3">
        <v>3043</v>
      </c>
      <c r="Q7" s="3">
        <v>2393</v>
      </c>
      <c r="R7" s="3">
        <v>2434</v>
      </c>
      <c r="S7" s="3">
        <v>2480</v>
      </c>
      <c r="T7" s="3">
        <v>3256</v>
      </c>
      <c r="U7" s="3">
        <v>5364</v>
      </c>
      <c r="V7" s="3">
        <v>4877</v>
      </c>
      <c r="W7" s="3">
        <v>2943</v>
      </c>
      <c r="X7" s="3">
        <v>3731</v>
      </c>
      <c r="Y7" s="3">
        <v>4311</v>
      </c>
      <c r="Z7" s="3">
        <v>5908</v>
      </c>
      <c r="AB7" s="4">
        <v>203716837</v>
      </c>
      <c r="AC7" s="4">
        <v>284768434</v>
      </c>
      <c r="AD7" s="4">
        <v>261433828</v>
      </c>
      <c r="AE7" s="5">
        <v>187484667</v>
      </c>
      <c r="AF7" s="5">
        <v>256561999</v>
      </c>
      <c r="AG7" s="5">
        <v>269934757</v>
      </c>
      <c r="AH7" s="3">
        <v>328621551</v>
      </c>
      <c r="AI7" s="3">
        <v>429704060</v>
      </c>
      <c r="AJ7" s="3">
        <v>420308939</v>
      </c>
      <c r="AK7" s="3">
        <v>447201129</v>
      </c>
      <c r="AL7" s="3">
        <v>533827271</v>
      </c>
      <c r="AM7" s="3">
        <v>465731014</v>
      </c>
      <c r="AN7" s="3">
        <v>289228566</v>
      </c>
      <c r="AO7" s="3">
        <v>166336163</v>
      </c>
      <c r="AP7" s="3">
        <v>130312964</v>
      </c>
      <c r="AQ7" s="3">
        <v>132772640</v>
      </c>
      <c r="AR7" s="3">
        <v>135139000</v>
      </c>
      <c r="AS7" s="3">
        <v>177664000</v>
      </c>
      <c r="AT7" s="3">
        <v>293064000</v>
      </c>
      <c r="AU7" s="3">
        <v>266408000</v>
      </c>
      <c r="AV7" s="3">
        <v>160693000</v>
      </c>
      <c r="AW7" s="3">
        <v>203434000</v>
      </c>
      <c r="AX7" s="3">
        <v>235360000</v>
      </c>
      <c r="AY7" s="3">
        <v>322397000</v>
      </c>
      <c r="AZ7" s="4"/>
      <c r="BA7" s="4">
        <v>36638535</v>
      </c>
      <c r="BB7" s="4">
        <v>48629371</v>
      </c>
      <c r="BC7" s="4">
        <v>43191412</v>
      </c>
      <c r="BD7" s="5">
        <v>30735508</v>
      </c>
      <c r="BE7" s="5">
        <v>37858842</v>
      </c>
      <c r="BF7" s="5">
        <v>29322484</v>
      </c>
      <c r="BG7" s="3">
        <v>33909323</v>
      </c>
      <c r="BH7" s="3">
        <v>37747828</v>
      </c>
      <c r="BI7" s="3">
        <v>35873940</v>
      </c>
      <c r="BJ7" s="3">
        <v>38381456</v>
      </c>
      <c r="BK7" s="3">
        <v>46555494</v>
      </c>
      <c r="BL7" s="3">
        <v>39296170</v>
      </c>
      <c r="BM7" s="3">
        <v>22930144</v>
      </c>
      <c r="BN7" s="3">
        <v>11916597</v>
      </c>
      <c r="BO7" s="3">
        <v>12148179</v>
      </c>
      <c r="BP7" s="3">
        <v>15198790</v>
      </c>
      <c r="BQ7" s="3">
        <v>23286000</v>
      </c>
      <c r="BR7" s="3">
        <v>30823000</v>
      </c>
      <c r="BS7" s="3">
        <v>56267000</v>
      </c>
      <c r="BT7" s="3">
        <v>51224000</v>
      </c>
      <c r="BU7" s="3">
        <v>31824000</v>
      </c>
      <c r="BV7" s="3">
        <v>39620000</v>
      </c>
      <c r="BW7" s="3">
        <v>72155000</v>
      </c>
      <c r="BX7" s="3">
        <v>138445000</v>
      </c>
    </row>
    <row r="8" spans="1:76" x14ac:dyDescent="0.2">
      <c r="A8" s="4">
        <v>60000</v>
      </c>
      <c r="B8" s="4">
        <v>70000</v>
      </c>
      <c r="C8" s="4">
        <v>2441</v>
      </c>
      <c r="D8" s="4">
        <v>3196</v>
      </c>
      <c r="E8" s="4">
        <v>3006</v>
      </c>
      <c r="F8" s="5">
        <v>2240</v>
      </c>
      <c r="G8" s="5">
        <v>3030</v>
      </c>
      <c r="H8" s="5">
        <v>3090</v>
      </c>
      <c r="I8" s="3">
        <v>3978</v>
      </c>
      <c r="J8" s="3">
        <v>5108</v>
      </c>
      <c r="K8" s="3">
        <v>5050</v>
      </c>
      <c r="L8" s="3">
        <v>5644</v>
      </c>
      <c r="M8" s="3">
        <v>6573</v>
      </c>
      <c r="N8" s="3">
        <v>5866</v>
      </c>
      <c r="O8" s="3">
        <v>3305</v>
      </c>
      <c r="P8" s="3">
        <v>1896</v>
      </c>
      <c r="Q8" s="3">
        <v>1474</v>
      </c>
      <c r="R8" s="3">
        <v>1551</v>
      </c>
      <c r="S8" s="3">
        <v>1527</v>
      </c>
      <c r="T8" s="3">
        <v>1948</v>
      </c>
      <c r="U8" s="3">
        <v>3406</v>
      </c>
      <c r="V8" s="3">
        <v>3090</v>
      </c>
      <c r="W8" s="3">
        <v>1775</v>
      </c>
      <c r="X8" s="3">
        <v>2303</v>
      </c>
      <c r="Y8" s="3">
        <v>2639</v>
      </c>
      <c r="Z8" s="3">
        <v>3660</v>
      </c>
      <c r="AB8" s="4">
        <v>158164951</v>
      </c>
      <c r="AC8" s="4">
        <v>206515321</v>
      </c>
      <c r="AD8" s="4">
        <v>194506539</v>
      </c>
      <c r="AE8" s="5">
        <v>144436181</v>
      </c>
      <c r="AF8" s="5">
        <v>197171391</v>
      </c>
      <c r="AG8" s="5">
        <v>199791790</v>
      </c>
      <c r="AH8" s="3">
        <v>257234335</v>
      </c>
      <c r="AI8" s="3">
        <v>330006749</v>
      </c>
      <c r="AJ8" s="3">
        <v>326378817</v>
      </c>
      <c r="AK8" s="3">
        <v>364580130</v>
      </c>
      <c r="AL8" s="3">
        <v>424531649</v>
      </c>
      <c r="AM8" s="3">
        <v>379687785</v>
      </c>
      <c r="AN8" s="3">
        <v>213558059</v>
      </c>
      <c r="AO8" s="3">
        <v>122675478</v>
      </c>
      <c r="AP8" s="3">
        <v>95299127</v>
      </c>
      <c r="AQ8" s="3">
        <v>100343290</v>
      </c>
      <c r="AR8" s="3">
        <v>98806000</v>
      </c>
      <c r="AS8" s="3">
        <v>125892000</v>
      </c>
      <c r="AT8" s="3">
        <v>220084000</v>
      </c>
      <c r="AU8" s="3">
        <v>200165000</v>
      </c>
      <c r="AV8" s="3">
        <v>114704000</v>
      </c>
      <c r="AW8" s="3">
        <v>149023000</v>
      </c>
      <c r="AX8" s="3">
        <v>170543000</v>
      </c>
      <c r="AY8" s="3">
        <v>236467000</v>
      </c>
      <c r="AZ8" s="4"/>
      <c r="BA8" s="4">
        <v>32316362</v>
      </c>
      <c r="BB8" s="4">
        <v>40144785</v>
      </c>
      <c r="BC8" s="4">
        <v>36867302</v>
      </c>
      <c r="BD8" s="5">
        <v>26947207</v>
      </c>
      <c r="BE8" s="5">
        <v>33563182</v>
      </c>
      <c r="BF8" s="5">
        <v>24686551</v>
      </c>
      <c r="BG8" s="3">
        <v>30651682</v>
      </c>
      <c r="BH8" s="3">
        <v>32727793</v>
      </c>
      <c r="BI8" s="3">
        <v>31493332</v>
      </c>
      <c r="BJ8" s="3">
        <v>35590603</v>
      </c>
      <c r="BK8" s="3">
        <v>43744526</v>
      </c>
      <c r="BL8" s="3">
        <v>35269856</v>
      </c>
      <c r="BM8" s="3">
        <v>19523639</v>
      </c>
      <c r="BN8" s="3">
        <v>9923057</v>
      </c>
      <c r="BO8" s="3">
        <v>10820624</v>
      </c>
      <c r="BP8" s="3">
        <v>13165687</v>
      </c>
      <c r="BQ8" s="3">
        <v>19527000</v>
      </c>
      <c r="BR8" s="3">
        <v>25075000</v>
      </c>
      <c r="BS8" s="3">
        <v>48598000</v>
      </c>
      <c r="BT8" s="3">
        <v>44320000</v>
      </c>
      <c r="BU8" s="3">
        <v>26232000</v>
      </c>
      <c r="BV8" s="3">
        <v>33327000</v>
      </c>
      <c r="BW8" s="3">
        <v>58325000</v>
      </c>
      <c r="BX8" s="3">
        <v>108503000</v>
      </c>
    </row>
    <row r="9" spans="1:76" x14ac:dyDescent="0.2">
      <c r="A9" s="4">
        <v>70000</v>
      </c>
      <c r="B9" s="4">
        <v>80000</v>
      </c>
      <c r="C9" s="4">
        <v>1691</v>
      </c>
      <c r="D9" s="4">
        <v>2237</v>
      </c>
      <c r="E9" s="4">
        <v>1969</v>
      </c>
      <c r="F9" s="5">
        <v>1423</v>
      </c>
      <c r="G9" s="5">
        <v>1944</v>
      </c>
      <c r="H9" s="5">
        <v>1981</v>
      </c>
      <c r="I9" s="3">
        <v>2579</v>
      </c>
      <c r="J9" s="3">
        <v>3586</v>
      </c>
      <c r="K9" s="3">
        <v>3414</v>
      </c>
      <c r="L9" s="3">
        <v>3844</v>
      </c>
      <c r="M9" s="3">
        <v>4703</v>
      </c>
      <c r="N9" s="3">
        <v>4159</v>
      </c>
      <c r="O9" s="3">
        <v>2294</v>
      </c>
      <c r="P9" s="3">
        <v>1337</v>
      </c>
      <c r="Q9" s="3">
        <v>938</v>
      </c>
      <c r="R9" s="3">
        <v>917</v>
      </c>
      <c r="S9" s="3">
        <v>934</v>
      </c>
      <c r="T9" s="3">
        <v>1319</v>
      </c>
      <c r="U9" s="3">
        <v>2174</v>
      </c>
      <c r="V9" s="3">
        <v>2026</v>
      </c>
      <c r="W9" s="3">
        <v>1144</v>
      </c>
      <c r="X9" s="3">
        <v>1531</v>
      </c>
      <c r="Y9" s="3">
        <v>1677</v>
      </c>
      <c r="Z9" s="3">
        <v>2403</v>
      </c>
      <c r="AB9" s="4">
        <v>126460637</v>
      </c>
      <c r="AC9" s="4">
        <v>167052648</v>
      </c>
      <c r="AD9" s="4">
        <v>147024770</v>
      </c>
      <c r="AE9" s="5">
        <v>106389373</v>
      </c>
      <c r="AF9" s="5">
        <v>145191358</v>
      </c>
      <c r="AG9" s="5">
        <v>147977609</v>
      </c>
      <c r="AH9" s="3">
        <v>192836855</v>
      </c>
      <c r="AI9" s="3">
        <v>268229241</v>
      </c>
      <c r="AJ9" s="3">
        <v>254849732</v>
      </c>
      <c r="AK9" s="3">
        <v>287559815</v>
      </c>
      <c r="AL9" s="3">
        <v>351345948</v>
      </c>
      <c r="AM9" s="3">
        <v>310912627</v>
      </c>
      <c r="AN9" s="3">
        <v>171480407</v>
      </c>
      <c r="AO9" s="3">
        <v>100012821</v>
      </c>
      <c r="AP9" s="3">
        <v>70077703</v>
      </c>
      <c r="AQ9" s="3">
        <v>68446005</v>
      </c>
      <c r="AR9" s="3">
        <v>69829000</v>
      </c>
      <c r="AS9" s="3">
        <v>98453000</v>
      </c>
      <c r="AT9" s="3">
        <v>162205000</v>
      </c>
      <c r="AU9" s="3">
        <v>151288000</v>
      </c>
      <c r="AV9" s="3">
        <v>85417000</v>
      </c>
      <c r="AW9" s="3">
        <v>113892000</v>
      </c>
      <c r="AX9" s="3">
        <v>125212000</v>
      </c>
      <c r="AY9" s="3">
        <v>179249000</v>
      </c>
      <c r="AZ9" s="4"/>
      <c r="BA9" s="4">
        <v>28757439</v>
      </c>
      <c r="BB9" s="4">
        <v>36509600</v>
      </c>
      <c r="BC9" s="4">
        <v>31610679</v>
      </c>
      <c r="BD9" s="5">
        <v>22498756</v>
      </c>
      <c r="BE9" s="5">
        <v>27740838</v>
      </c>
      <c r="BF9" s="5">
        <v>20345195</v>
      </c>
      <c r="BG9" s="3">
        <v>26244466</v>
      </c>
      <c r="BH9" s="3">
        <v>29605545</v>
      </c>
      <c r="BI9" s="3">
        <v>27328705</v>
      </c>
      <c r="BJ9" s="3">
        <v>30810515</v>
      </c>
      <c r="BK9" s="3">
        <v>37924634</v>
      </c>
      <c r="BL9" s="3">
        <v>31871455</v>
      </c>
      <c r="BM9" s="3">
        <v>17339391</v>
      </c>
      <c r="BN9" s="3">
        <v>8787294</v>
      </c>
      <c r="BO9" s="3">
        <v>9181121</v>
      </c>
      <c r="BP9" s="3">
        <v>10526967</v>
      </c>
      <c r="BQ9" s="3">
        <v>15656000</v>
      </c>
      <c r="BR9" s="3">
        <v>22110000</v>
      </c>
      <c r="BS9" s="3">
        <v>40734000</v>
      </c>
      <c r="BT9" s="3">
        <v>37990000</v>
      </c>
      <c r="BU9" s="3">
        <v>21942000</v>
      </c>
      <c r="BV9" s="3">
        <v>28825000</v>
      </c>
      <c r="BW9" s="3">
        <v>46770000</v>
      </c>
      <c r="BX9" s="3">
        <v>85957000</v>
      </c>
    </row>
    <row r="10" spans="1:76" x14ac:dyDescent="0.2">
      <c r="A10" s="4">
        <v>80000</v>
      </c>
      <c r="B10" s="4">
        <v>90000</v>
      </c>
      <c r="C10" s="4">
        <v>1210</v>
      </c>
      <c r="D10" s="4">
        <v>1561</v>
      </c>
      <c r="E10" s="4">
        <v>1356</v>
      </c>
      <c r="F10" s="5">
        <v>957</v>
      </c>
      <c r="G10" s="5">
        <v>1401</v>
      </c>
      <c r="H10" s="5">
        <v>1435</v>
      </c>
      <c r="I10" s="3">
        <v>1912</v>
      </c>
      <c r="J10" s="3">
        <v>2507</v>
      </c>
      <c r="K10" s="3">
        <v>2534</v>
      </c>
      <c r="L10" s="3">
        <v>2781</v>
      </c>
      <c r="M10" s="3">
        <v>3503</v>
      </c>
      <c r="N10" s="3">
        <v>3171</v>
      </c>
      <c r="O10" s="3">
        <v>1580</v>
      </c>
      <c r="P10" s="3">
        <v>825</v>
      </c>
      <c r="Q10" s="3">
        <v>660</v>
      </c>
      <c r="R10" s="3">
        <v>652</v>
      </c>
      <c r="S10" s="3">
        <v>689</v>
      </c>
      <c r="T10" s="3">
        <v>923</v>
      </c>
      <c r="U10" s="3">
        <v>1539</v>
      </c>
      <c r="V10" s="3">
        <v>1363</v>
      </c>
      <c r="W10" s="3">
        <v>841</v>
      </c>
      <c r="X10" s="3">
        <v>983</v>
      </c>
      <c r="Y10" s="3">
        <v>1221</v>
      </c>
      <c r="Z10" s="3">
        <v>1656</v>
      </c>
      <c r="AB10" s="4">
        <v>102947144</v>
      </c>
      <c r="AC10" s="4">
        <v>132629947</v>
      </c>
      <c r="AD10" s="4">
        <v>114818467</v>
      </c>
      <c r="AE10" s="5">
        <v>80965747</v>
      </c>
      <c r="AF10" s="5">
        <v>118694838</v>
      </c>
      <c r="AG10" s="5">
        <v>121361730</v>
      </c>
      <c r="AH10" s="3">
        <v>161906782</v>
      </c>
      <c r="AI10" s="3">
        <v>212348581</v>
      </c>
      <c r="AJ10" s="3">
        <v>214823387</v>
      </c>
      <c r="AK10" s="3">
        <v>235627045</v>
      </c>
      <c r="AL10" s="3">
        <v>296757699</v>
      </c>
      <c r="AM10" s="3">
        <v>264617454</v>
      </c>
      <c r="AN10" s="3">
        <v>133946863</v>
      </c>
      <c r="AO10" s="3">
        <v>69953997</v>
      </c>
      <c r="AP10" s="3">
        <v>56066829</v>
      </c>
      <c r="AQ10" s="3">
        <v>55295324</v>
      </c>
      <c r="AR10" s="3">
        <v>58421000</v>
      </c>
      <c r="AS10" s="3">
        <v>78051000</v>
      </c>
      <c r="AT10" s="3">
        <v>130394000</v>
      </c>
      <c r="AU10" s="3">
        <v>115370000</v>
      </c>
      <c r="AV10" s="3">
        <v>71255000</v>
      </c>
      <c r="AW10" s="3">
        <v>83022000</v>
      </c>
      <c r="AX10" s="3">
        <v>103249000</v>
      </c>
      <c r="AY10" s="3">
        <v>140215000</v>
      </c>
      <c r="AZ10" s="4"/>
      <c r="BA10" s="4">
        <v>25752648</v>
      </c>
      <c r="BB10" s="4">
        <v>32560452</v>
      </c>
      <c r="BC10" s="4">
        <v>27450124</v>
      </c>
      <c r="BD10" s="5">
        <v>19201872</v>
      </c>
      <c r="BE10" s="5">
        <v>24786361</v>
      </c>
      <c r="BF10" s="5">
        <v>18548603</v>
      </c>
      <c r="BG10" s="3">
        <v>24721970</v>
      </c>
      <c r="BH10" s="3">
        <v>25299318</v>
      </c>
      <c r="BI10" s="3">
        <v>24886244</v>
      </c>
      <c r="BJ10" s="3">
        <v>27198138</v>
      </c>
      <c r="BK10" s="3">
        <v>34941615</v>
      </c>
      <c r="BL10" s="3">
        <v>28115170</v>
      </c>
      <c r="BM10" s="3">
        <v>14800538</v>
      </c>
      <c r="BN10" s="3">
        <v>6854830</v>
      </c>
      <c r="BO10" s="3">
        <v>8539407</v>
      </c>
      <c r="BP10" s="3">
        <v>9753636</v>
      </c>
      <c r="BQ10" s="3">
        <v>14489000</v>
      </c>
      <c r="BR10" s="3">
        <v>19427000</v>
      </c>
      <c r="BS10" s="3">
        <v>36835000</v>
      </c>
      <c r="BT10" s="3">
        <v>32618000</v>
      </c>
      <c r="BU10" s="3">
        <v>20458000</v>
      </c>
      <c r="BV10" s="3">
        <v>23536000</v>
      </c>
      <c r="BW10" s="3">
        <v>41095000</v>
      </c>
      <c r="BX10" s="3">
        <v>70450000</v>
      </c>
    </row>
    <row r="11" spans="1:76" x14ac:dyDescent="0.2">
      <c r="A11" s="4">
        <v>90000</v>
      </c>
      <c r="B11" s="4">
        <v>100000</v>
      </c>
      <c r="C11" s="4">
        <v>934</v>
      </c>
      <c r="D11" s="4">
        <v>1113</v>
      </c>
      <c r="E11" s="4">
        <v>977</v>
      </c>
      <c r="F11" s="5">
        <v>666</v>
      </c>
      <c r="G11" s="5">
        <v>925</v>
      </c>
      <c r="H11" s="5">
        <v>1001</v>
      </c>
      <c r="I11" s="3">
        <v>1328</v>
      </c>
      <c r="J11" s="3">
        <v>1889</v>
      </c>
      <c r="K11" s="3">
        <v>1824</v>
      </c>
      <c r="L11" s="3">
        <v>2112</v>
      </c>
      <c r="M11" s="3">
        <v>2653</v>
      </c>
      <c r="N11" s="3">
        <v>2376</v>
      </c>
      <c r="O11" s="3">
        <v>1172</v>
      </c>
      <c r="P11" s="3">
        <v>729</v>
      </c>
      <c r="Q11" s="3">
        <v>437</v>
      </c>
      <c r="R11" s="3">
        <v>467</v>
      </c>
      <c r="S11" s="3">
        <v>463</v>
      </c>
      <c r="T11" s="3">
        <v>587</v>
      </c>
      <c r="U11" s="3">
        <v>1137</v>
      </c>
      <c r="V11" s="3">
        <v>962</v>
      </c>
      <c r="W11" s="3">
        <v>556</v>
      </c>
      <c r="X11" s="3">
        <v>724</v>
      </c>
      <c r="Y11" s="3">
        <v>825</v>
      </c>
      <c r="Z11" s="3">
        <v>1223</v>
      </c>
      <c r="AB11" s="4">
        <v>88431168</v>
      </c>
      <c r="AC11" s="4">
        <v>105530859</v>
      </c>
      <c r="AD11" s="4">
        <v>92602729</v>
      </c>
      <c r="AE11" s="5">
        <v>62954250</v>
      </c>
      <c r="AF11" s="5">
        <v>87604268</v>
      </c>
      <c r="AG11" s="5">
        <v>94832351</v>
      </c>
      <c r="AH11" s="3">
        <v>126184120</v>
      </c>
      <c r="AI11" s="3">
        <v>178659654</v>
      </c>
      <c r="AJ11" s="3">
        <v>172978259</v>
      </c>
      <c r="AK11" s="3">
        <v>200419255</v>
      </c>
      <c r="AL11" s="3">
        <v>251415357</v>
      </c>
      <c r="AM11" s="3">
        <v>225527120</v>
      </c>
      <c r="AN11" s="3">
        <v>110825860</v>
      </c>
      <c r="AO11" s="3">
        <v>69070680</v>
      </c>
      <c r="AP11" s="3">
        <v>41449410</v>
      </c>
      <c r="AQ11" s="3">
        <v>44191960</v>
      </c>
      <c r="AR11" s="3">
        <v>43782000</v>
      </c>
      <c r="AS11" s="3">
        <v>55713000</v>
      </c>
      <c r="AT11" s="3">
        <v>107771000</v>
      </c>
      <c r="AU11" s="3">
        <v>91029000</v>
      </c>
      <c r="AV11" s="3">
        <v>52699000</v>
      </c>
      <c r="AW11" s="3">
        <v>68428000</v>
      </c>
      <c r="AX11" s="3">
        <v>78131000</v>
      </c>
      <c r="AY11" s="3">
        <v>115678000</v>
      </c>
      <c r="AZ11" s="4"/>
      <c r="BA11" s="4">
        <v>23963671</v>
      </c>
      <c r="BB11" s="4">
        <v>28513400</v>
      </c>
      <c r="BC11" s="4">
        <v>24598202</v>
      </c>
      <c r="BD11" s="5">
        <v>16328292</v>
      </c>
      <c r="BE11" s="5">
        <v>20143332</v>
      </c>
      <c r="BF11" s="5">
        <v>15975764</v>
      </c>
      <c r="BG11" s="3">
        <v>21108563</v>
      </c>
      <c r="BH11" s="3">
        <v>22462296</v>
      </c>
      <c r="BI11" s="3">
        <v>21364368</v>
      </c>
      <c r="BJ11" s="3">
        <v>24694240</v>
      </c>
      <c r="BK11" s="3">
        <v>31280967</v>
      </c>
      <c r="BL11" s="3">
        <v>26260873</v>
      </c>
      <c r="BM11" s="3">
        <v>12785698</v>
      </c>
      <c r="BN11" s="3">
        <v>7298168</v>
      </c>
      <c r="BO11" s="3">
        <v>6460583</v>
      </c>
      <c r="BP11" s="3">
        <v>8846153</v>
      </c>
      <c r="BQ11" s="3">
        <v>11833000</v>
      </c>
      <c r="BR11" s="3">
        <v>15381000</v>
      </c>
      <c r="BS11" s="3">
        <v>33611000</v>
      </c>
      <c r="BT11" s="3">
        <v>28355000</v>
      </c>
      <c r="BU11" s="3">
        <v>16533000</v>
      </c>
      <c r="BV11" s="3">
        <v>21378000</v>
      </c>
      <c r="BW11" s="3">
        <v>33069000</v>
      </c>
      <c r="BX11" s="3">
        <v>59488000</v>
      </c>
    </row>
    <row r="12" spans="1:76" x14ac:dyDescent="0.2">
      <c r="A12" s="4">
        <v>100000</v>
      </c>
      <c r="B12" s="4">
        <v>150000</v>
      </c>
      <c r="C12" s="4">
        <v>2358</v>
      </c>
      <c r="D12" s="4">
        <v>2983</v>
      </c>
      <c r="E12" s="4">
        <v>2191</v>
      </c>
      <c r="F12" s="5">
        <v>1367</v>
      </c>
      <c r="G12" s="5">
        <v>2171</v>
      </c>
      <c r="H12" s="5">
        <v>2339</v>
      </c>
      <c r="I12" s="3">
        <v>3065</v>
      </c>
      <c r="J12" s="3">
        <v>4759</v>
      </c>
      <c r="K12" s="3">
        <v>4724</v>
      </c>
      <c r="L12" s="3">
        <v>5261</v>
      </c>
      <c r="M12" s="3">
        <v>7049</v>
      </c>
      <c r="N12" s="3">
        <v>6376</v>
      </c>
      <c r="O12" s="3">
        <v>3111</v>
      </c>
      <c r="P12" s="3">
        <v>1634</v>
      </c>
      <c r="Q12" s="3">
        <v>995</v>
      </c>
      <c r="R12" s="3">
        <v>1084</v>
      </c>
      <c r="S12" s="3">
        <v>982</v>
      </c>
      <c r="T12" s="3">
        <v>1395</v>
      </c>
      <c r="U12" s="3">
        <v>2606</v>
      </c>
      <c r="V12" s="3">
        <v>2269</v>
      </c>
      <c r="W12" s="3">
        <v>1326</v>
      </c>
      <c r="X12" s="3">
        <v>1618</v>
      </c>
      <c r="Y12" s="3">
        <v>1964</v>
      </c>
      <c r="Z12" s="3">
        <v>2784</v>
      </c>
      <c r="AB12" s="4">
        <v>284106740</v>
      </c>
      <c r="AC12" s="4">
        <v>358392923</v>
      </c>
      <c r="AD12" s="4">
        <v>265511505</v>
      </c>
      <c r="AE12" s="5">
        <v>163520999</v>
      </c>
      <c r="AF12" s="5">
        <v>260203553</v>
      </c>
      <c r="AG12" s="5">
        <v>280656213</v>
      </c>
      <c r="AH12" s="3">
        <v>377644950</v>
      </c>
      <c r="AI12" s="3">
        <v>572859982</v>
      </c>
      <c r="AJ12" s="3">
        <v>570189915</v>
      </c>
      <c r="AK12" s="3">
        <v>636018520</v>
      </c>
      <c r="AL12" s="3">
        <v>850450966</v>
      </c>
      <c r="AM12" s="3">
        <v>770536078</v>
      </c>
      <c r="AN12" s="3">
        <v>374170634</v>
      </c>
      <c r="AO12" s="3">
        <v>196598339</v>
      </c>
      <c r="AP12" s="3">
        <v>119895876</v>
      </c>
      <c r="AQ12" s="3">
        <v>129158784</v>
      </c>
      <c r="AR12" s="3">
        <v>117744000</v>
      </c>
      <c r="AS12" s="3">
        <v>166379000</v>
      </c>
      <c r="AT12" s="3">
        <v>311279000</v>
      </c>
      <c r="AU12" s="3">
        <v>272264000</v>
      </c>
      <c r="AV12" s="3">
        <v>158413000</v>
      </c>
      <c r="AW12" s="3">
        <v>193959000</v>
      </c>
      <c r="AX12" s="3">
        <v>235754000</v>
      </c>
      <c r="AY12" s="3">
        <v>333998000</v>
      </c>
      <c r="AZ12" s="4"/>
      <c r="BA12" s="4">
        <v>95680064</v>
      </c>
      <c r="BB12" s="4">
        <v>118705303</v>
      </c>
      <c r="BC12" s="4">
        <v>86587694</v>
      </c>
      <c r="BD12" s="5">
        <v>52330056</v>
      </c>
      <c r="BE12" s="5">
        <v>71337246</v>
      </c>
      <c r="BF12" s="5">
        <v>55719390</v>
      </c>
      <c r="BG12" s="3">
        <v>75677735</v>
      </c>
      <c r="BH12" s="3">
        <v>79471792</v>
      </c>
      <c r="BI12" s="3">
        <v>77900137</v>
      </c>
      <c r="BJ12" s="3">
        <v>87397904</v>
      </c>
      <c r="BK12" s="3">
        <v>116855418</v>
      </c>
      <c r="BL12" s="3">
        <v>99559757</v>
      </c>
      <c r="BM12" s="3">
        <v>48748813</v>
      </c>
      <c r="BN12" s="3">
        <v>23135254</v>
      </c>
      <c r="BO12" s="3">
        <v>24469289</v>
      </c>
      <c r="BP12" s="3">
        <v>30369138</v>
      </c>
      <c r="BQ12" s="3">
        <v>38166000</v>
      </c>
      <c r="BR12" s="3">
        <v>54132000</v>
      </c>
      <c r="BS12" s="3">
        <v>116156000</v>
      </c>
      <c r="BT12" s="3">
        <v>102062000</v>
      </c>
      <c r="BU12" s="3">
        <v>58224000</v>
      </c>
      <c r="BV12" s="3">
        <v>71970000</v>
      </c>
      <c r="BW12" s="3">
        <v>110629000</v>
      </c>
      <c r="BX12" s="3">
        <v>181958000</v>
      </c>
    </row>
    <row r="13" spans="1:76" x14ac:dyDescent="0.2">
      <c r="A13" s="4">
        <v>150000</v>
      </c>
      <c r="B13" s="4">
        <f t="shared" ref="B13:B20" si="0">A14</f>
        <v>200000</v>
      </c>
      <c r="C13" s="4">
        <v>866</v>
      </c>
      <c r="D13" s="4">
        <v>1092</v>
      </c>
      <c r="E13" s="4">
        <v>590</v>
      </c>
      <c r="F13" s="5">
        <v>450</v>
      </c>
      <c r="G13" s="5">
        <v>763</v>
      </c>
      <c r="H13" s="5">
        <v>750</v>
      </c>
      <c r="I13" s="3">
        <v>1084</v>
      </c>
      <c r="J13" s="3">
        <v>1758</v>
      </c>
      <c r="K13" s="3">
        <v>1845</v>
      </c>
      <c r="L13" s="3">
        <v>2122</v>
      </c>
      <c r="M13" s="3">
        <v>3050</v>
      </c>
      <c r="N13" s="3">
        <v>2829</v>
      </c>
      <c r="O13" s="3">
        <v>1170</v>
      </c>
      <c r="P13" s="3">
        <v>616</v>
      </c>
      <c r="Q13" s="3">
        <v>356</v>
      </c>
      <c r="R13" s="3">
        <v>406</v>
      </c>
      <c r="S13" s="3">
        <v>364</v>
      </c>
      <c r="T13" s="3">
        <v>523</v>
      </c>
      <c r="U13" s="3">
        <v>909</v>
      </c>
      <c r="V13" s="3">
        <v>777</v>
      </c>
      <c r="W13" s="3">
        <v>420</v>
      </c>
      <c r="X13" s="3">
        <v>548</v>
      </c>
      <c r="Y13" s="3">
        <v>665</v>
      </c>
      <c r="Z13" s="3">
        <v>969</v>
      </c>
      <c r="AB13" s="4">
        <v>148743575</v>
      </c>
      <c r="AC13" s="4">
        <v>187816010</v>
      </c>
      <c r="AD13" s="4">
        <v>100966280</v>
      </c>
      <c r="AE13" s="5">
        <v>77435517</v>
      </c>
      <c r="AF13" s="5">
        <v>131704373</v>
      </c>
      <c r="AG13" s="5">
        <v>127882393</v>
      </c>
      <c r="AH13" s="3">
        <v>186211045</v>
      </c>
      <c r="AI13" s="3">
        <v>302507030</v>
      </c>
      <c r="AJ13" s="3">
        <v>317269021</v>
      </c>
      <c r="AK13" s="3">
        <v>364214566</v>
      </c>
      <c r="AL13" s="3">
        <v>524349061</v>
      </c>
      <c r="AM13" s="3">
        <v>486561209</v>
      </c>
      <c r="AN13" s="3">
        <v>200755877</v>
      </c>
      <c r="AO13" s="3">
        <v>105677995</v>
      </c>
      <c r="AP13" s="3">
        <v>60915955</v>
      </c>
      <c r="AQ13" s="3">
        <v>69759240</v>
      </c>
      <c r="AR13" s="3">
        <v>62343000</v>
      </c>
      <c r="AS13" s="3">
        <v>90054000</v>
      </c>
      <c r="AT13" s="3">
        <v>156078000</v>
      </c>
      <c r="AU13" s="3">
        <v>132516000</v>
      </c>
      <c r="AV13" s="3">
        <v>72545000</v>
      </c>
      <c r="AW13" s="3">
        <v>94296000</v>
      </c>
      <c r="AX13" s="3">
        <v>113932000</v>
      </c>
      <c r="AY13" s="3">
        <v>166213000</v>
      </c>
      <c r="AZ13" s="4"/>
      <c r="BA13" s="4">
        <v>60488375</v>
      </c>
      <c r="BB13" s="4">
        <v>76972750</v>
      </c>
      <c r="BC13" s="4">
        <v>40060770</v>
      </c>
      <c r="BD13" s="5">
        <v>30347041</v>
      </c>
      <c r="BE13" s="5">
        <v>52365391</v>
      </c>
      <c r="BF13" s="5">
        <v>29707638</v>
      </c>
      <c r="BG13" s="3">
        <v>44391095</v>
      </c>
      <c r="BH13" s="3">
        <v>46348967</v>
      </c>
      <c r="BI13" s="3">
        <v>48349722</v>
      </c>
      <c r="BJ13" s="3">
        <v>55569990</v>
      </c>
      <c r="BK13" s="3">
        <v>79855502</v>
      </c>
      <c r="BL13" s="3">
        <v>68675150</v>
      </c>
      <c r="BM13" s="3">
        <v>28991102</v>
      </c>
      <c r="BN13" s="3">
        <v>13840244</v>
      </c>
      <c r="BO13" s="3">
        <v>16059339</v>
      </c>
      <c r="BP13" s="3">
        <v>19354705</v>
      </c>
      <c r="BQ13" s="3">
        <v>24104000</v>
      </c>
      <c r="BR13" s="3">
        <v>35022000</v>
      </c>
      <c r="BS13" s="3">
        <v>70355000</v>
      </c>
      <c r="BT13" s="3">
        <v>59587000</v>
      </c>
      <c r="BU13" s="3">
        <v>30892000</v>
      </c>
      <c r="BV13" s="3">
        <v>41797000</v>
      </c>
      <c r="BW13" s="3">
        <v>59956000</v>
      </c>
      <c r="BX13" s="3">
        <v>95945000</v>
      </c>
    </row>
    <row r="14" spans="1:76" x14ac:dyDescent="0.2">
      <c r="A14" s="4">
        <v>200000</v>
      </c>
      <c r="B14" s="4">
        <f t="shared" si="0"/>
        <v>250000</v>
      </c>
      <c r="C14" s="4">
        <v>401</v>
      </c>
      <c r="D14" s="4">
        <v>522</v>
      </c>
      <c r="E14" s="4">
        <v>307</v>
      </c>
      <c r="F14" s="5">
        <v>205</v>
      </c>
      <c r="G14" s="5">
        <v>350</v>
      </c>
      <c r="H14" s="5">
        <v>348</v>
      </c>
      <c r="I14" s="3">
        <v>542</v>
      </c>
      <c r="J14" s="3">
        <v>928</v>
      </c>
      <c r="K14" s="3">
        <v>897</v>
      </c>
      <c r="L14" s="3">
        <v>1106</v>
      </c>
      <c r="M14" s="3">
        <v>1665</v>
      </c>
      <c r="N14" s="3">
        <v>1527</v>
      </c>
      <c r="O14" s="3">
        <v>550</v>
      </c>
      <c r="P14" s="3">
        <v>269</v>
      </c>
      <c r="Q14" s="3">
        <v>161</v>
      </c>
      <c r="R14" s="3">
        <v>188</v>
      </c>
      <c r="S14" s="3">
        <v>204</v>
      </c>
      <c r="T14" s="3">
        <v>236</v>
      </c>
      <c r="U14" s="3">
        <v>425</v>
      </c>
      <c r="V14" s="3">
        <v>375</v>
      </c>
      <c r="W14" s="3">
        <v>229</v>
      </c>
      <c r="X14" s="3">
        <v>241</v>
      </c>
      <c r="Y14" s="3">
        <v>291</v>
      </c>
      <c r="Z14" s="3">
        <v>434</v>
      </c>
      <c r="AB14" s="4">
        <v>89325520</v>
      </c>
      <c r="AC14" s="4">
        <v>115428091</v>
      </c>
      <c r="AD14" s="4">
        <v>68307141</v>
      </c>
      <c r="AE14" s="5">
        <v>45684970</v>
      </c>
      <c r="AF14" s="5">
        <v>77782184</v>
      </c>
      <c r="AG14" s="5">
        <v>77299661</v>
      </c>
      <c r="AH14" s="3">
        <v>120416465</v>
      </c>
      <c r="AI14" s="3">
        <v>205927937</v>
      </c>
      <c r="AJ14" s="3">
        <v>200251373</v>
      </c>
      <c r="AK14" s="3">
        <v>246213183</v>
      </c>
      <c r="AL14" s="3">
        <v>370602993</v>
      </c>
      <c r="AM14" s="3">
        <v>340777799</v>
      </c>
      <c r="AN14" s="3">
        <v>122075567</v>
      </c>
      <c r="AO14" s="3">
        <v>59773427</v>
      </c>
      <c r="AP14" s="3">
        <v>35813184</v>
      </c>
      <c r="AQ14" s="3">
        <v>42081396</v>
      </c>
      <c r="AR14" s="3">
        <v>45188000</v>
      </c>
      <c r="AS14" s="3">
        <v>52501000</v>
      </c>
      <c r="AT14" s="3">
        <v>94871000</v>
      </c>
      <c r="AU14" s="3">
        <v>83769000</v>
      </c>
      <c r="AV14" s="3">
        <v>50745000</v>
      </c>
      <c r="AW14" s="3">
        <v>53316000</v>
      </c>
      <c r="AX14" s="3">
        <v>64923000</v>
      </c>
      <c r="AY14" s="3">
        <v>96903000</v>
      </c>
      <c r="AZ14" s="4"/>
      <c r="BA14" s="4">
        <v>42425796</v>
      </c>
      <c r="BB14" s="4">
        <v>52754132</v>
      </c>
      <c r="BC14" s="4">
        <v>30379905</v>
      </c>
      <c r="BD14" s="5">
        <v>20076510</v>
      </c>
      <c r="BE14" s="5">
        <v>26232922</v>
      </c>
      <c r="BF14" s="5">
        <v>18795742</v>
      </c>
      <c r="BG14" s="3">
        <v>30690555</v>
      </c>
      <c r="BH14" s="3">
        <v>33108484</v>
      </c>
      <c r="BI14" s="3">
        <v>31832625</v>
      </c>
      <c r="BJ14" s="3">
        <v>38989108</v>
      </c>
      <c r="BK14" s="3">
        <v>59658312</v>
      </c>
      <c r="BL14" s="3">
        <v>50492524</v>
      </c>
      <c r="BM14" s="3">
        <v>18290976</v>
      </c>
      <c r="BN14" s="3">
        <v>8255866</v>
      </c>
      <c r="BO14" s="3">
        <v>9382956</v>
      </c>
      <c r="BP14" s="3">
        <v>12682320</v>
      </c>
      <c r="BQ14" s="3">
        <v>19048000</v>
      </c>
      <c r="BR14" s="3">
        <v>22276000</v>
      </c>
      <c r="BS14" s="3">
        <v>47024000</v>
      </c>
      <c r="BT14" s="3">
        <v>41631000</v>
      </c>
      <c r="BU14" s="3">
        <v>23644000</v>
      </c>
      <c r="BV14" s="3">
        <v>25643000</v>
      </c>
      <c r="BW14" s="3">
        <v>35485000</v>
      </c>
      <c r="BX14" s="3">
        <v>55971000</v>
      </c>
    </row>
    <row r="15" spans="1:76" x14ac:dyDescent="0.2">
      <c r="A15" s="4">
        <v>250000</v>
      </c>
      <c r="B15" s="4">
        <f t="shared" si="0"/>
        <v>300000</v>
      </c>
      <c r="C15" s="4">
        <v>247</v>
      </c>
      <c r="D15" s="4">
        <v>250</v>
      </c>
      <c r="E15" s="4">
        <v>166</v>
      </c>
      <c r="F15" s="5">
        <v>84</v>
      </c>
      <c r="G15" s="5">
        <v>210</v>
      </c>
      <c r="H15" s="5">
        <v>203</v>
      </c>
      <c r="I15" s="3">
        <v>250</v>
      </c>
      <c r="J15" s="3">
        <v>537</v>
      </c>
      <c r="K15" s="3">
        <v>525</v>
      </c>
      <c r="L15" s="3">
        <v>645</v>
      </c>
      <c r="M15" s="3">
        <v>963</v>
      </c>
      <c r="N15" s="3">
        <v>954</v>
      </c>
      <c r="O15" s="3">
        <v>351</v>
      </c>
      <c r="P15" s="3">
        <v>171</v>
      </c>
      <c r="Q15" s="3">
        <v>78</v>
      </c>
      <c r="R15" s="3">
        <v>101</v>
      </c>
      <c r="S15" s="3">
        <v>122</v>
      </c>
      <c r="T15" s="3">
        <v>137</v>
      </c>
      <c r="U15" s="3">
        <v>210</v>
      </c>
      <c r="V15" s="3">
        <v>206</v>
      </c>
      <c r="W15" s="3">
        <v>117</v>
      </c>
      <c r="X15" s="3">
        <v>146</v>
      </c>
      <c r="Y15" s="3">
        <v>175</v>
      </c>
      <c r="Z15" s="3">
        <v>217</v>
      </c>
      <c r="AB15" s="4">
        <v>66955722</v>
      </c>
      <c r="AC15" s="4">
        <v>67904435</v>
      </c>
      <c r="AD15" s="4">
        <v>45865252</v>
      </c>
      <c r="AE15" s="5">
        <v>22827560</v>
      </c>
      <c r="AF15" s="5">
        <v>57327824</v>
      </c>
      <c r="AG15" s="5">
        <v>55401958</v>
      </c>
      <c r="AH15" s="3">
        <v>67981864</v>
      </c>
      <c r="AI15" s="3">
        <v>146865250</v>
      </c>
      <c r="AJ15" s="3">
        <v>143891155</v>
      </c>
      <c r="AK15" s="3">
        <v>176842506</v>
      </c>
      <c r="AL15" s="3">
        <v>262179027</v>
      </c>
      <c r="AM15" s="3">
        <v>260070729</v>
      </c>
      <c r="AN15" s="3">
        <v>96184525</v>
      </c>
      <c r="AO15" s="3">
        <v>46607526</v>
      </c>
      <c r="AP15" s="3">
        <v>21278771</v>
      </c>
      <c r="AQ15" s="3">
        <v>27374302</v>
      </c>
      <c r="AR15" s="3">
        <v>33430000</v>
      </c>
      <c r="AS15" s="3">
        <v>37357000</v>
      </c>
      <c r="AT15" s="3">
        <v>56981000</v>
      </c>
      <c r="AU15" s="3">
        <v>56440000</v>
      </c>
      <c r="AV15" s="3">
        <v>31706000</v>
      </c>
      <c r="AW15" s="3">
        <v>39871000</v>
      </c>
      <c r="AX15" s="3">
        <v>47741000</v>
      </c>
      <c r="AY15" s="3">
        <v>59316000</v>
      </c>
      <c r="AZ15" s="4"/>
      <c r="BA15" s="4">
        <v>33241745</v>
      </c>
      <c r="BB15" s="4">
        <v>33368467</v>
      </c>
      <c r="BC15" s="4">
        <v>22163748</v>
      </c>
      <c r="BD15" s="5">
        <v>11072437</v>
      </c>
      <c r="BE15" s="5">
        <v>20212095</v>
      </c>
      <c r="BF15" s="5">
        <v>13600823</v>
      </c>
      <c r="BG15" s="3">
        <v>17399248</v>
      </c>
      <c r="BH15" s="3">
        <v>23601368</v>
      </c>
      <c r="BI15" s="3">
        <v>23814809</v>
      </c>
      <c r="BJ15" s="3">
        <v>29216739</v>
      </c>
      <c r="BK15" s="3">
        <v>42999828</v>
      </c>
      <c r="BL15" s="3">
        <v>40053540</v>
      </c>
      <c r="BM15" s="3">
        <v>15180527</v>
      </c>
      <c r="BN15" s="3">
        <v>6697083</v>
      </c>
      <c r="BO15" s="3">
        <v>6469395</v>
      </c>
      <c r="BP15" s="3">
        <v>8375028</v>
      </c>
      <c r="BQ15" s="3">
        <v>14843000</v>
      </c>
      <c r="BR15" s="3">
        <v>16740000</v>
      </c>
      <c r="BS15" s="3">
        <v>30002000</v>
      </c>
      <c r="BT15" s="3">
        <v>29842000</v>
      </c>
      <c r="BU15" s="3">
        <v>15207000</v>
      </c>
      <c r="BV15" s="3">
        <v>20794000</v>
      </c>
      <c r="BW15" s="3">
        <v>27391000</v>
      </c>
      <c r="BX15" s="3">
        <v>35343000</v>
      </c>
    </row>
    <row r="16" spans="1:76" x14ac:dyDescent="0.2">
      <c r="A16" s="4">
        <v>300000</v>
      </c>
      <c r="B16" s="4">
        <f t="shared" si="0"/>
        <v>400000</v>
      </c>
      <c r="C16" s="4">
        <v>260</v>
      </c>
      <c r="D16" s="4">
        <v>285</v>
      </c>
      <c r="E16" s="4">
        <v>169</v>
      </c>
      <c r="F16" s="5">
        <v>98</v>
      </c>
      <c r="G16" s="5">
        <v>205</v>
      </c>
      <c r="H16" s="5">
        <v>216</v>
      </c>
      <c r="I16" s="3">
        <v>320</v>
      </c>
      <c r="J16" s="3">
        <v>562</v>
      </c>
      <c r="K16" s="3">
        <v>576</v>
      </c>
      <c r="L16" s="3">
        <v>755</v>
      </c>
      <c r="M16" s="3">
        <v>1181</v>
      </c>
      <c r="N16" s="3">
        <v>1023</v>
      </c>
      <c r="O16" s="3">
        <v>391</v>
      </c>
      <c r="P16" s="3">
        <v>177</v>
      </c>
      <c r="Q16" s="3">
        <v>99</v>
      </c>
      <c r="R16" s="3">
        <v>86</v>
      </c>
      <c r="S16" s="3">
        <v>77</v>
      </c>
      <c r="T16" s="3">
        <v>132</v>
      </c>
      <c r="U16" s="3">
        <v>219</v>
      </c>
      <c r="V16" s="3">
        <v>207</v>
      </c>
      <c r="W16" s="3">
        <v>142</v>
      </c>
      <c r="X16" s="3">
        <v>131</v>
      </c>
      <c r="Y16" s="3">
        <v>176</v>
      </c>
      <c r="Z16" s="3">
        <v>244</v>
      </c>
      <c r="AB16" s="4">
        <v>90420665</v>
      </c>
      <c r="AC16" s="4">
        <v>96614153</v>
      </c>
      <c r="AD16" s="4">
        <v>58252657</v>
      </c>
      <c r="AE16" s="5">
        <v>33411137</v>
      </c>
      <c r="AF16" s="5">
        <v>70101094</v>
      </c>
      <c r="AG16" s="5">
        <v>75471811</v>
      </c>
      <c r="AH16" s="3">
        <v>109977527</v>
      </c>
      <c r="AI16" s="3">
        <v>192759080</v>
      </c>
      <c r="AJ16" s="3">
        <v>198756733</v>
      </c>
      <c r="AK16" s="3">
        <v>259624653</v>
      </c>
      <c r="AL16" s="3">
        <v>407559097</v>
      </c>
      <c r="AM16" s="3">
        <v>352233963</v>
      </c>
      <c r="AN16" s="3">
        <v>135199957</v>
      </c>
      <c r="AO16" s="3">
        <v>61510088</v>
      </c>
      <c r="AP16" s="3">
        <v>34263351</v>
      </c>
      <c r="AQ16" s="3">
        <v>30099524</v>
      </c>
      <c r="AR16" s="3">
        <v>26425000</v>
      </c>
      <c r="AS16" s="3">
        <v>45103000</v>
      </c>
      <c r="AT16" s="3">
        <v>75136000</v>
      </c>
      <c r="AU16" s="3">
        <v>71168000</v>
      </c>
      <c r="AV16" s="3">
        <v>49350000</v>
      </c>
      <c r="AW16" s="3">
        <v>45044000</v>
      </c>
      <c r="AX16" s="3">
        <v>60496000</v>
      </c>
      <c r="AY16" s="3">
        <v>84447000</v>
      </c>
      <c r="AZ16" s="4"/>
      <c r="BA16" s="4">
        <v>48550892</v>
      </c>
      <c r="BB16" s="4">
        <v>50824129</v>
      </c>
      <c r="BC16" s="4">
        <v>30023022</v>
      </c>
      <c r="BD16" s="5">
        <v>16968240</v>
      </c>
      <c r="BE16" s="5">
        <v>25783460</v>
      </c>
      <c r="BF16" s="5">
        <v>19401606</v>
      </c>
      <c r="BG16" s="3">
        <v>28642091</v>
      </c>
      <c r="BH16" s="3">
        <v>31738794</v>
      </c>
      <c r="BI16" s="3">
        <v>32461241</v>
      </c>
      <c r="BJ16" s="3">
        <v>44317452</v>
      </c>
      <c r="BK16" s="3">
        <v>68971203</v>
      </c>
      <c r="BL16" s="3">
        <v>54284830</v>
      </c>
      <c r="BM16" s="3">
        <v>21583956</v>
      </c>
      <c r="BN16" s="3">
        <v>8806559</v>
      </c>
      <c r="BO16" s="3">
        <v>11950110</v>
      </c>
      <c r="BP16" s="3">
        <v>9642709</v>
      </c>
      <c r="BQ16" s="3">
        <v>12331000</v>
      </c>
      <c r="BR16" s="3">
        <v>21192000</v>
      </c>
      <c r="BS16" s="3">
        <v>42141000</v>
      </c>
      <c r="BT16" s="3">
        <v>39988000</v>
      </c>
      <c r="BU16" s="3">
        <v>25041000</v>
      </c>
      <c r="BV16" s="3">
        <v>23583000</v>
      </c>
      <c r="BW16" s="3">
        <v>36240000</v>
      </c>
      <c r="BX16" s="3">
        <v>51147000</v>
      </c>
    </row>
    <row r="17" spans="1:76" x14ac:dyDescent="0.2">
      <c r="A17" s="4">
        <v>400000</v>
      </c>
      <c r="B17" s="4">
        <f t="shared" si="0"/>
        <v>500000</v>
      </c>
      <c r="C17" s="4">
        <v>122</v>
      </c>
      <c r="D17" s="4">
        <v>140</v>
      </c>
      <c r="E17" s="4">
        <v>70</v>
      </c>
      <c r="F17" s="5">
        <v>64</v>
      </c>
      <c r="G17" s="5">
        <v>104</v>
      </c>
      <c r="H17" s="5">
        <v>111</v>
      </c>
      <c r="I17" s="3">
        <v>137</v>
      </c>
      <c r="J17" s="3">
        <v>330</v>
      </c>
      <c r="K17" s="3">
        <v>316</v>
      </c>
      <c r="L17" s="3">
        <v>386</v>
      </c>
      <c r="M17" s="3">
        <v>575</v>
      </c>
      <c r="N17" s="3">
        <v>618</v>
      </c>
      <c r="O17" s="3">
        <v>161</v>
      </c>
      <c r="P17" s="3">
        <v>91</v>
      </c>
      <c r="Q17" s="3">
        <v>41</v>
      </c>
      <c r="R17" s="3">
        <v>55</v>
      </c>
      <c r="S17" s="3">
        <v>39</v>
      </c>
      <c r="T17" s="3">
        <v>74</v>
      </c>
      <c r="U17" s="3">
        <v>111</v>
      </c>
      <c r="V17" s="3">
        <v>105</v>
      </c>
      <c r="W17" s="3">
        <v>65</v>
      </c>
      <c r="X17" s="3">
        <v>81</v>
      </c>
      <c r="Y17" s="3">
        <v>91</v>
      </c>
      <c r="Z17" s="3">
        <v>123</v>
      </c>
      <c r="AB17" s="4">
        <v>54124763</v>
      </c>
      <c r="AC17" s="4">
        <v>62456795</v>
      </c>
      <c r="AD17" s="4">
        <v>31060895</v>
      </c>
      <c r="AE17" s="5">
        <v>27931413</v>
      </c>
      <c r="AF17" s="5">
        <v>46570981</v>
      </c>
      <c r="AG17" s="5">
        <v>49097383</v>
      </c>
      <c r="AH17" s="3">
        <v>61271025</v>
      </c>
      <c r="AI17" s="3">
        <v>147014577</v>
      </c>
      <c r="AJ17" s="3">
        <v>141457429</v>
      </c>
      <c r="AK17" s="3">
        <v>171497074</v>
      </c>
      <c r="AL17" s="3">
        <v>256341229</v>
      </c>
      <c r="AM17" s="3">
        <v>275994926</v>
      </c>
      <c r="AN17" s="3">
        <v>71931165</v>
      </c>
      <c r="AO17" s="3">
        <v>40676198</v>
      </c>
      <c r="AP17" s="3">
        <v>18205352</v>
      </c>
      <c r="AQ17" s="3">
        <v>24471169</v>
      </c>
      <c r="AR17" s="3">
        <v>17407000</v>
      </c>
      <c r="AS17" s="3">
        <v>32804000</v>
      </c>
      <c r="AT17" s="3">
        <v>49387000</v>
      </c>
      <c r="AU17" s="3">
        <v>46309000</v>
      </c>
      <c r="AV17" s="3">
        <v>29091000</v>
      </c>
      <c r="AW17" s="3">
        <v>36344000</v>
      </c>
      <c r="AX17" s="3">
        <v>41260000</v>
      </c>
      <c r="AY17" s="3">
        <v>55318000</v>
      </c>
      <c r="AZ17" s="4"/>
      <c r="BA17" s="4">
        <v>30613955</v>
      </c>
      <c r="BB17" s="4">
        <v>35206903</v>
      </c>
      <c r="BC17" s="4">
        <v>17020439</v>
      </c>
      <c r="BD17" s="5">
        <v>14891390</v>
      </c>
      <c r="BE17" s="5">
        <v>17704767</v>
      </c>
      <c r="BF17" s="5">
        <v>12266946</v>
      </c>
      <c r="BG17" s="3">
        <v>17129040</v>
      </c>
      <c r="BH17" s="3">
        <v>23983188</v>
      </c>
      <c r="BI17" s="3">
        <v>22794386</v>
      </c>
      <c r="BJ17" s="3">
        <v>29432725</v>
      </c>
      <c r="BK17" s="3">
        <v>44278641</v>
      </c>
      <c r="BL17" s="3">
        <v>43050832</v>
      </c>
      <c r="BM17" s="3">
        <v>11468937</v>
      </c>
      <c r="BN17" s="3">
        <v>6604623</v>
      </c>
      <c r="BO17" s="3">
        <v>6604038</v>
      </c>
      <c r="BP17" s="3">
        <v>8267419</v>
      </c>
      <c r="BQ17" s="3">
        <v>8523000</v>
      </c>
      <c r="BR17" s="3">
        <v>16053000</v>
      </c>
      <c r="BS17" s="3">
        <v>29329000</v>
      </c>
      <c r="BT17" s="3">
        <v>27501000</v>
      </c>
      <c r="BU17" s="3">
        <v>14791000</v>
      </c>
      <c r="BV17" s="3">
        <v>20654000</v>
      </c>
      <c r="BW17" s="3">
        <v>24802000</v>
      </c>
      <c r="BX17" s="3">
        <v>32632000</v>
      </c>
    </row>
    <row r="18" spans="1:76" x14ac:dyDescent="0.2">
      <c r="A18" s="4">
        <v>500000</v>
      </c>
      <c r="B18" s="4">
        <f t="shared" si="0"/>
        <v>750000</v>
      </c>
      <c r="C18" s="4">
        <v>132</v>
      </c>
      <c r="D18" s="4">
        <v>129</v>
      </c>
      <c r="E18" s="4">
        <v>98</v>
      </c>
      <c r="F18" s="5">
        <v>46</v>
      </c>
      <c r="G18" s="5">
        <v>122</v>
      </c>
      <c r="H18" s="5">
        <v>103</v>
      </c>
      <c r="I18" s="3">
        <v>192</v>
      </c>
      <c r="J18" s="3">
        <v>340</v>
      </c>
      <c r="K18" s="3">
        <v>325</v>
      </c>
      <c r="L18" s="3">
        <v>384</v>
      </c>
      <c r="M18" s="3">
        <v>685</v>
      </c>
      <c r="N18" s="3">
        <v>687</v>
      </c>
      <c r="O18" s="3">
        <v>233</v>
      </c>
      <c r="P18" s="3">
        <v>103</v>
      </c>
      <c r="Q18" s="3">
        <v>64</v>
      </c>
      <c r="R18" s="3">
        <v>56</v>
      </c>
      <c r="S18" s="3">
        <v>57</v>
      </c>
      <c r="T18" s="3">
        <v>80</v>
      </c>
      <c r="U18" s="3">
        <v>124</v>
      </c>
      <c r="V18" s="3">
        <v>106</v>
      </c>
      <c r="W18" s="3">
        <v>81</v>
      </c>
      <c r="X18" s="3">
        <v>84</v>
      </c>
      <c r="Y18" s="3">
        <v>93</v>
      </c>
      <c r="Z18" s="3">
        <v>114</v>
      </c>
      <c r="AB18" s="4">
        <v>80377939</v>
      </c>
      <c r="AC18" s="4">
        <v>76782508</v>
      </c>
      <c r="AD18" s="4">
        <v>58890818</v>
      </c>
      <c r="AE18" s="5">
        <v>28418867</v>
      </c>
      <c r="AF18" s="5">
        <v>74468094</v>
      </c>
      <c r="AG18" s="5">
        <v>62515897</v>
      </c>
      <c r="AH18" s="3">
        <v>115627429</v>
      </c>
      <c r="AI18" s="3">
        <v>207431183</v>
      </c>
      <c r="AJ18" s="3">
        <v>194732900</v>
      </c>
      <c r="AK18" s="3">
        <v>228999193</v>
      </c>
      <c r="AL18" s="3">
        <v>412729259</v>
      </c>
      <c r="AM18" s="3">
        <v>418758821</v>
      </c>
      <c r="AN18" s="3">
        <v>138858489</v>
      </c>
      <c r="AO18" s="3">
        <v>61906873</v>
      </c>
      <c r="AP18" s="3">
        <v>38530709</v>
      </c>
      <c r="AQ18" s="3">
        <v>34919569</v>
      </c>
      <c r="AR18" s="3">
        <v>34345000</v>
      </c>
      <c r="AS18" s="3">
        <v>48904000</v>
      </c>
      <c r="AT18" s="3">
        <v>76010000</v>
      </c>
      <c r="AU18" s="3">
        <v>64942000</v>
      </c>
      <c r="AV18" s="3">
        <v>49096000</v>
      </c>
      <c r="AW18" s="3">
        <v>50287000</v>
      </c>
      <c r="AX18" s="3">
        <v>55040000</v>
      </c>
      <c r="AY18" s="3">
        <v>68295000</v>
      </c>
      <c r="AZ18" s="4"/>
      <c r="BA18" s="4">
        <v>47388286</v>
      </c>
      <c r="BB18" s="4">
        <v>44748273</v>
      </c>
      <c r="BC18" s="4">
        <v>32765012</v>
      </c>
      <c r="BD18" s="5">
        <v>16315839</v>
      </c>
      <c r="BE18" s="5">
        <v>26938606</v>
      </c>
      <c r="BF18" s="5">
        <v>16082504</v>
      </c>
      <c r="BG18" s="3">
        <v>30764636</v>
      </c>
      <c r="BH18" s="3">
        <v>34313422</v>
      </c>
      <c r="BI18" s="3">
        <v>32965606</v>
      </c>
      <c r="BJ18" s="3">
        <v>38596248</v>
      </c>
      <c r="BK18" s="3">
        <v>72364774</v>
      </c>
      <c r="BL18" s="3">
        <v>66897642</v>
      </c>
      <c r="BM18" s="3">
        <v>22596616</v>
      </c>
      <c r="BN18" s="3">
        <v>9783032</v>
      </c>
      <c r="BO18" s="3">
        <v>11867067</v>
      </c>
      <c r="BP18" s="3">
        <v>13294295</v>
      </c>
      <c r="BQ18" s="3">
        <v>17430000</v>
      </c>
      <c r="BR18" s="3">
        <v>25017000</v>
      </c>
      <c r="BS18" s="3">
        <v>47987000</v>
      </c>
      <c r="BT18" s="3">
        <v>41095000</v>
      </c>
      <c r="BU18" s="3">
        <v>25882000</v>
      </c>
      <c r="BV18" s="3">
        <v>29346000</v>
      </c>
      <c r="BW18" s="3">
        <v>32524000</v>
      </c>
      <c r="BX18" s="3">
        <v>42726000</v>
      </c>
    </row>
    <row r="19" spans="1:76" x14ac:dyDescent="0.2">
      <c r="A19" s="4">
        <v>750000</v>
      </c>
      <c r="B19" s="4">
        <f t="shared" si="0"/>
        <v>1000000</v>
      </c>
      <c r="C19" s="4">
        <v>46</v>
      </c>
      <c r="D19" s="4">
        <v>60</v>
      </c>
      <c r="E19" s="4">
        <v>25</v>
      </c>
      <c r="F19" s="5">
        <v>17</v>
      </c>
      <c r="G19" s="5">
        <v>39</v>
      </c>
      <c r="H19" s="5">
        <v>38</v>
      </c>
      <c r="I19" s="3">
        <v>50</v>
      </c>
      <c r="J19" s="3">
        <v>139</v>
      </c>
      <c r="K19" s="3">
        <v>143</v>
      </c>
      <c r="L19" s="3">
        <v>173</v>
      </c>
      <c r="M19" s="3">
        <v>298</v>
      </c>
      <c r="N19" s="3">
        <v>289</v>
      </c>
      <c r="O19" s="3">
        <v>85</v>
      </c>
      <c r="P19" s="3">
        <v>46</v>
      </c>
      <c r="Q19" s="3">
        <v>22</v>
      </c>
      <c r="R19" s="3">
        <v>25</v>
      </c>
      <c r="S19" s="3">
        <v>29</v>
      </c>
      <c r="T19" s="3">
        <v>29</v>
      </c>
      <c r="U19" s="3">
        <v>54</v>
      </c>
      <c r="V19" s="3">
        <v>56</v>
      </c>
      <c r="W19" s="3">
        <v>37</v>
      </c>
      <c r="X19" s="3">
        <v>27</v>
      </c>
      <c r="Y19" s="3">
        <v>35</v>
      </c>
      <c r="Z19" s="3">
        <v>55</v>
      </c>
      <c r="AB19" s="4">
        <v>38697609</v>
      </c>
      <c r="AC19" s="4">
        <v>51507888</v>
      </c>
      <c r="AD19" s="4">
        <v>21072076</v>
      </c>
      <c r="AE19" s="5">
        <v>14361559</v>
      </c>
      <c r="AF19" s="5">
        <v>33202584</v>
      </c>
      <c r="AG19" s="5">
        <v>32591312</v>
      </c>
      <c r="AH19" s="3">
        <v>42834750</v>
      </c>
      <c r="AI19" s="3">
        <v>119936340</v>
      </c>
      <c r="AJ19" s="3">
        <v>123148302</v>
      </c>
      <c r="AK19" s="3">
        <v>149167396</v>
      </c>
      <c r="AL19" s="3">
        <v>258132412</v>
      </c>
      <c r="AM19" s="3">
        <v>251118931</v>
      </c>
      <c r="AN19" s="3">
        <v>72834888</v>
      </c>
      <c r="AO19" s="3">
        <v>40403831</v>
      </c>
      <c r="AP19" s="3">
        <v>19343522</v>
      </c>
      <c r="AQ19" s="3">
        <v>21780911</v>
      </c>
      <c r="AR19" s="3">
        <v>25119000</v>
      </c>
      <c r="AS19" s="3">
        <v>24907000</v>
      </c>
      <c r="AT19" s="3">
        <v>46752000</v>
      </c>
      <c r="AU19" s="3">
        <v>49457000</v>
      </c>
      <c r="AV19" s="3">
        <v>32300000</v>
      </c>
      <c r="AW19" s="3">
        <v>23803000</v>
      </c>
      <c r="AX19" s="3">
        <v>29184000</v>
      </c>
      <c r="AY19" s="3">
        <v>47366000</v>
      </c>
      <c r="AZ19" s="4"/>
      <c r="BA19" s="4">
        <v>22445862</v>
      </c>
      <c r="BB19" s="4">
        <v>31479859</v>
      </c>
      <c r="BC19" s="4">
        <v>12875993</v>
      </c>
      <c r="BD19" s="5">
        <v>8796251</v>
      </c>
      <c r="BE19" s="5">
        <v>11620738</v>
      </c>
      <c r="BF19" s="5">
        <v>9415930</v>
      </c>
      <c r="BG19" s="3">
        <v>11820665</v>
      </c>
      <c r="BH19" s="3">
        <v>19360766</v>
      </c>
      <c r="BI19" s="3">
        <v>20699760</v>
      </c>
      <c r="BJ19" s="3">
        <v>25669143</v>
      </c>
      <c r="BK19" s="3">
        <v>44059490</v>
      </c>
      <c r="BL19" s="3">
        <v>39321268</v>
      </c>
      <c r="BM19" s="3">
        <v>11692164</v>
      </c>
      <c r="BN19" s="3">
        <v>5673914</v>
      </c>
      <c r="BO19" s="3">
        <v>7149303</v>
      </c>
      <c r="BP19" s="3">
        <v>7926568</v>
      </c>
      <c r="BQ19" s="3">
        <v>13315000</v>
      </c>
      <c r="BR19" s="3">
        <v>13306000</v>
      </c>
      <c r="BS19" s="3">
        <v>30958000</v>
      </c>
      <c r="BT19" s="3">
        <v>33061000</v>
      </c>
      <c r="BU19" s="3">
        <v>16471000</v>
      </c>
      <c r="BV19" s="3">
        <v>15252000</v>
      </c>
      <c r="BW19" s="3">
        <v>18649000</v>
      </c>
      <c r="BX19" s="3">
        <v>29264000</v>
      </c>
    </row>
    <row r="20" spans="1:76" x14ac:dyDescent="0.2">
      <c r="A20" s="4">
        <v>1000000</v>
      </c>
      <c r="B20" s="4">
        <f t="shared" si="0"/>
        <v>1500000</v>
      </c>
      <c r="C20" s="4">
        <v>33</v>
      </c>
      <c r="D20" s="4">
        <v>34</v>
      </c>
      <c r="E20" s="4">
        <v>19</v>
      </c>
      <c r="F20" s="5">
        <v>12</v>
      </c>
      <c r="G20" s="5">
        <v>37</v>
      </c>
      <c r="H20" s="5">
        <v>39</v>
      </c>
      <c r="I20" s="3">
        <v>37</v>
      </c>
      <c r="J20" s="3">
        <v>104</v>
      </c>
      <c r="K20" s="3">
        <v>117</v>
      </c>
      <c r="L20" s="3">
        <v>138</v>
      </c>
      <c r="M20" s="3">
        <v>248</v>
      </c>
      <c r="N20" s="3">
        <v>234</v>
      </c>
      <c r="O20" s="3">
        <v>86</v>
      </c>
      <c r="P20" s="3">
        <v>40</v>
      </c>
      <c r="Q20" s="3">
        <v>12</v>
      </c>
      <c r="R20" s="3">
        <v>32</v>
      </c>
      <c r="S20" s="3">
        <v>21</v>
      </c>
      <c r="T20" s="3">
        <v>23</v>
      </c>
      <c r="U20" s="3">
        <v>33</v>
      </c>
      <c r="V20" s="3">
        <v>29</v>
      </c>
      <c r="W20" s="3">
        <v>30</v>
      </c>
      <c r="X20" s="3">
        <v>25</v>
      </c>
      <c r="Y20" s="3">
        <v>29</v>
      </c>
      <c r="Z20" s="3">
        <v>34</v>
      </c>
      <c r="AB20" s="4">
        <v>39243088</v>
      </c>
      <c r="AC20" s="4">
        <v>41668483</v>
      </c>
      <c r="AD20" s="4">
        <v>21988642</v>
      </c>
      <c r="AE20" s="5">
        <v>12844179</v>
      </c>
      <c r="AF20" s="5">
        <v>43021214</v>
      </c>
      <c r="AG20" s="5">
        <v>46811543</v>
      </c>
      <c r="AH20" s="3">
        <v>44166730</v>
      </c>
      <c r="AI20" s="3">
        <v>128442670</v>
      </c>
      <c r="AJ20" s="3">
        <v>143321982</v>
      </c>
      <c r="AK20" s="3">
        <v>164637400</v>
      </c>
      <c r="AL20" s="3">
        <v>298896465</v>
      </c>
      <c r="AM20" s="3">
        <v>281434307</v>
      </c>
      <c r="AN20" s="3">
        <v>105036547</v>
      </c>
      <c r="AO20" s="3">
        <v>48415107</v>
      </c>
      <c r="AP20" s="3">
        <v>14120088</v>
      </c>
      <c r="AQ20" s="3">
        <v>38202638</v>
      </c>
      <c r="AR20" s="3">
        <v>24353000</v>
      </c>
      <c r="AS20" s="3">
        <v>27518000</v>
      </c>
      <c r="AT20" s="3">
        <v>38279000</v>
      </c>
      <c r="AU20" s="3">
        <v>35309000</v>
      </c>
      <c r="AV20" s="3">
        <v>37583000</v>
      </c>
      <c r="AW20" s="3">
        <v>31088000</v>
      </c>
      <c r="AX20" s="3">
        <v>34757000</v>
      </c>
      <c r="AY20" s="3">
        <v>41633000</v>
      </c>
      <c r="AZ20" s="4"/>
      <c r="BA20" s="4">
        <v>25068133</v>
      </c>
      <c r="BB20" s="4">
        <v>25513982</v>
      </c>
      <c r="BC20" s="4">
        <v>13753350</v>
      </c>
      <c r="BD20" s="5">
        <v>8003177</v>
      </c>
      <c r="BE20" s="5">
        <v>14775114</v>
      </c>
      <c r="BF20" s="5">
        <v>9734553</v>
      </c>
      <c r="BG20" s="3">
        <v>12738840</v>
      </c>
      <c r="BH20" s="3">
        <v>20053458</v>
      </c>
      <c r="BI20" s="3">
        <v>23050128</v>
      </c>
      <c r="BJ20" s="3">
        <v>28471058</v>
      </c>
      <c r="BK20" s="3">
        <v>49983896</v>
      </c>
      <c r="BL20" s="3">
        <v>43663389</v>
      </c>
      <c r="BM20" s="3">
        <v>18095518</v>
      </c>
      <c r="BN20" s="3">
        <v>7766250</v>
      </c>
      <c r="BO20" s="3">
        <v>5904518</v>
      </c>
      <c r="BP20" s="3">
        <v>12772060</v>
      </c>
      <c r="BQ20" s="3">
        <v>13214000</v>
      </c>
      <c r="BR20" s="3">
        <v>15227000</v>
      </c>
      <c r="BS20" s="3">
        <v>26247000</v>
      </c>
      <c r="BT20" s="3">
        <v>24555000</v>
      </c>
      <c r="BU20" s="3">
        <v>17154000</v>
      </c>
      <c r="BV20" s="3">
        <v>20563000</v>
      </c>
      <c r="BW20" s="3">
        <v>21651000</v>
      </c>
      <c r="BX20" s="3">
        <v>26117000</v>
      </c>
    </row>
    <row r="21" spans="1:76" x14ac:dyDescent="0.2">
      <c r="A21" s="4">
        <v>1500000</v>
      </c>
      <c r="B21" s="4">
        <v>99999999</v>
      </c>
      <c r="C21" s="4">
        <v>34</v>
      </c>
      <c r="D21" s="4">
        <v>31</v>
      </c>
      <c r="E21" s="4">
        <v>14</v>
      </c>
      <c r="F21" s="5">
        <v>9</v>
      </c>
      <c r="G21" s="5">
        <v>30</v>
      </c>
      <c r="H21" s="5">
        <v>35</v>
      </c>
      <c r="I21" s="3">
        <v>38</v>
      </c>
      <c r="J21" s="3">
        <v>103</v>
      </c>
      <c r="K21" s="3">
        <v>114</v>
      </c>
      <c r="L21" s="3">
        <v>152</v>
      </c>
      <c r="M21" s="3">
        <v>263</v>
      </c>
      <c r="N21" s="3">
        <v>279</v>
      </c>
      <c r="O21" s="3">
        <v>64</v>
      </c>
      <c r="P21" s="3">
        <v>37</v>
      </c>
      <c r="Q21" s="3">
        <v>8</v>
      </c>
      <c r="R21" s="3">
        <v>18</v>
      </c>
      <c r="S21" s="3">
        <v>12</v>
      </c>
      <c r="T21" s="3">
        <v>18</v>
      </c>
      <c r="U21" s="3">
        <v>28</v>
      </c>
      <c r="V21" s="3">
        <v>20</v>
      </c>
      <c r="W21" s="3">
        <v>27</v>
      </c>
      <c r="X21" s="3">
        <v>20</v>
      </c>
      <c r="Y21" s="3">
        <v>23</v>
      </c>
      <c r="Z21" s="3">
        <v>23</v>
      </c>
      <c r="AB21" s="4">
        <v>98243804</v>
      </c>
      <c r="AC21" s="4">
        <v>110981762</v>
      </c>
      <c r="AD21" s="4">
        <v>55089497</v>
      </c>
      <c r="AE21" s="8">
        <v>36567150</v>
      </c>
      <c r="AF21" s="4">
        <v>98365779</v>
      </c>
      <c r="AG21" s="5">
        <v>105260338</v>
      </c>
      <c r="AH21" s="3">
        <v>111807745</v>
      </c>
      <c r="AI21" s="3">
        <v>294014182</v>
      </c>
      <c r="AJ21" s="3">
        <v>351071935</v>
      </c>
      <c r="AK21" s="3">
        <v>436003446</v>
      </c>
      <c r="AL21" s="3">
        <v>809966576</v>
      </c>
      <c r="AM21" s="3">
        <v>930664477</v>
      </c>
      <c r="AN21" s="3">
        <v>254868108</v>
      </c>
      <c r="AO21" s="3">
        <v>117644762</v>
      </c>
      <c r="AP21" s="3">
        <v>21119468</v>
      </c>
      <c r="AQ21" s="3">
        <v>48654651</v>
      </c>
      <c r="AR21" s="3">
        <v>33421000</v>
      </c>
      <c r="AS21" s="3">
        <v>46113000</v>
      </c>
      <c r="AT21" s="3">
        <v>69362000</v>
      </c>
      <c r="AU21" s="3">
        <v>50107000</v>
      </c>
      <c r="AV21" s="3">
        <v>72520000</v>
      </c>
      <c r="AW21" s="3">
        <v>50282000</v>
      </c>
      <c r="AX21" s="3">
        <v>60807000</v>
      </c>
      <c r="AY21" s="3">
        <v>64456000</v>
      </c>
      <c r="AZ21" s="4"/>
      <c r="BA21" s="4">
        <v>63817116</v>
      </c>
      <c r="BB21" s="4">
        <v>73513014</v>
      </c>
      <c r="BC21" s="4">
        <v>35431735</v>
      </c>
      <c r="BD21" s="5">
        <v>23416549</v>
      </c>
      <c r="BE21" s="5">
        <v>34742525</v>
      </c>
      <c r="BF21" s="5">
        <v>26053922</v>
      </c>
      <c r="BG21" s="3">
        <v>34468363</v>
      </c>
      <c r="BH21" s="3">
        <v>46814063</v>
      </c>
      <c r="BI21" s="3">
        <v>58843203</v>
      </c>
      <c r="BJ21" s="3">
        <v>70186179</v>
      </c>
      <c r="BK21" s="3">
        <v>135156315</v>
      </c>
      <c r="BL21" s="3">
        <v>147390617</v>
      </c>
      <c r="BM21" s="3">
        <v>43002141</v>
      </c>
      <c r="BN21" s="3">
        <v>19119473</v>
      </c>
      <c r="BO21" s="3">
        <v>10571648</v>
      </c>
      <c r="BP21" s="3">
        <v>14986941</v>
      </c>
      <c r="BQ21" s="3">
        <v>18997000</v>
      </c>
      <c r="BR21" s="3">
        <v>26273000</v>
      </c>
      <c r="BS21" s="3">
        <v>50891000</v>
      </c>
      <c r="BT21" s="3">
        <v>36903000</v>
      </c>
      <c r="BU21" s="3">
        <v>30881000</v>
      </c>
      <c r="BV21" s="3">
        <v>32618000</v>
      </c>
      <c r="BW21" s="3">
        <v>44968000</v>
      </c>
      <c r="BX21" s="3">
        <v>39639000</v>
      </c>
    </row>
    <row r="22" spans="1:76" x14ac:dyDescent="0.2">
      <c r="A22" s="4"/>
      <c r="B22" s="4" t="s">
        <v>238</v>
      </c>
      <c r="C22" s="4"/>
      <c r="D22" s="4"/>
      <c r="E22" s="4"/>
      <c r="F22" s="5"/>
      <c r="G22" s="5"/>
      <c r="H22" s="5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B22" s="4"/>
      <c r="AC22" s="4"/>
      <c r="AD22" s="4"/>
      <c r="AE22" s="5"/>
      <c r="AF22" s="5"/>
      <c r="AG22" s="5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4"/>
      <c r="BA22" s="4">
        <v>1127721835</v>
      </c>
      <c r="BB22" s="4">
        <v>1269630104</v>
      </c>
      <c r="BC22" s="4">
        <v>1075053686</v>
      </c>
      <c r="BD22" s="4">
        <v>719387106</v>
      </c>
      <c r="BE22" s="7">
        <v>861057308</v>
      </c>
      <c r="BF22" s="3">
        <v>663651505</v>
      </c>
      <c r="BG22" s="3">
        <v>704265390</v>
      </c>
      <c r="BH22" s="3">
        <v>734555183</v>
      </c>
      <c r="BI22" s="3">
        <v>732470790</v>
      </c>
      <c r="BJ22" s="3">
        <v>830639434</v>
      </c>
      <c r="BK22" s="3">
        <v>1164254037</v>
      </c>
      <c r="BL22" s="3">
        <v>1001938147</v>
      </c>
      <c r="BM22" s="3">
        <v>476714808</v>
      </c>
      <c r="BN22" s="3">
        <v>246127277</v>
      </c>
      <c r="BO22" s="3">
        <v>329962311</v>
      </c>
      <c r="BP22" s="3">
        <v>374120469</v>
      </c>
      <c r="BQ22" s="3">
        <v>511400000</v>
      </c>
      <c r="BR22" s="3">
        <v>657439000</v>
      </c>
      <c r="BS22" s="3">
        <v>1214017000</v>
      </c>
      <c r="BT22" s="3">
        <v>1141569000</v>
      </c>
      <c r="BU22" s="3">
        <v>765833000</v>
      </c>
      <c r="BV22" s="3">
        <v>928694000</v>
      </c>
      <c r="BW22" s="3">
        <v>1496403000</v>
      </c>
      <c r="BX22" s="3">
        <v>3907951000</v>
      </c>
    </row>
    <row r="23" spans="1:76" x14ac:dyDescent="0.2">
      <c r="A23" s="4"/>
      <c r="B23" s="4"/>
      <c r="C23" s="4"/>
      <c r="D23" s="4"/>
      <c r="E23" s="4"/>
      <c r="F23" s="5"/>
      <c r="G23" s="5"/>
      <c r="H23" s="5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7"/>
      <c r="W23" s="3"/>
      <c r="X23" s="3"/>
      <c r="Y23" s="3"/>
      <c r="Z23" s="3"/>
      <c r="AB23" s="4"/>
      <c r="AC23" s="4"/>
      <c r="AD23" s="4"/>
      <c r="AE23" s="5"/>
      <c r="AF23" s="5"/>
      <c r="AG23" s="5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7"/>
      <c r="AV23" s="3"/>
      <c r="AW23" s="3"/>
      <c r="AX23" s="3"/>
      <c r="AY23" s="3"/>
      <c r="AZ23" s="4"/>
      <c r="BA23" s="4"/>
      <c r="BB23" s="4"/>
      <c r="BC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</row>
    <row r="24" spans="1:76" x14ac:dyDescent="0.2">
      <c r="A24" s="4"/>
      <c r="B24" s="4"/>
      <c r="C24" s="4"/>
      <c r="D24" s="4"/>
      <c r="E24" s="4"/>
      <c r="F24" s="5"/>
      <c r="K24" s="7"/>
      <c r="L24" s="7"/>
      <c r="M24" s="7"/>
      <c r="N24" s="7"/>
      <c r="O24" s="7"/>
      <c r="P24" s="7"/>
      <c r="Q24" s="7"/>
      <c r="R24" s="7"/>
      <c r="S24" s="3"/>
      <c r="T24" s="3"/>
      <c r="U24" s="7"/>
      <c r="V24" s="3"/>
      <c r="W24" s="3"/>
      <c r="X24" s="3"/>
      <c r="Y24" s="3"/>
      <c r="Z24" s="3"/>
      <c r="AB24" s="4"/>
      <c r="AC24" s="4"/>
      <c r="AD24" s="4"/>
      <c r="AE24" s="5"/>
      <c r="AI24" s="7"/>
      <c r="AJ24" s="7"/>
      <c r="AK24" s="7"/>
      <c r="AL24" s="7"/>
      <c r="AM24" s="7"/>
      <c r="AN24" s="7"/>
      <c r="AO24" s="7"/>
      <c r="AP24" s="7"/>
      <c r="AQ24" s="7"/>
      <c r="AR24" s="3"/>
      <c r="AS24" s="3"/>
      <c r="AT24" s="3"/>
      <c r="AU24" s="3"/>
      <c r="AV24" s="3"/>
      <c r="AW24" s="3"/>
      <c r="AX24" s="3"/>
      <c r="AY24" s="3"/>
      <c r="AZ24" s="4"/>
      <c r="BA24" s="4"/>
      <c r="BB24" s="4"/>
      <c r="BC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</row>
    <row r="25" spans="1:76" x14ac:dyDescent="0.2">
      <c r="A25" s="4"/>
      <c r="B25" s="4"/>
      <c r="C25" s="4"/>
      <c r="D25" s="4"/>
      <c r="E25" s="4"/>
      <c r="F25" s="5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B25" s="4"/>
      <c r="AC25" s="4"/>
      <c r="AD25" s="4"/>
      <c r="AE25" s="5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4"/>
      <c r="BA25" s="4"/>
      <c r="BB25" s="4"/>
      <c r="BC25" s="4"/>
      <c r="BD25" s="5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</row>
    <row r="26" spans="1:76" x14ac:dyDescent="0.2">
      <c r="A26" s="4"/>
      <c r="B26" s="4"/>
      <c r="C26" s="4"/>
      <c r="D26" s="4"/>
      <c r="E26" s="4"/>
      <c r="F26" s="5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B26" s="4"/>
      <c r="AC26" s="4"/>
      <c r="AD26" s="4"/>
      <c r="AE26" s="5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4"/>
      <c r="BA26" s="4"/>
      <c r="BB26" s="4"/>
      <c r="BC26" s="4"/>
      <c r="BD26" s="5"/>
      <c r="BG26" s="3"/>
      <c r="BH26" s="3"/>
      <c r="BI26" s="3"/>
      <c r="BJ26" s="3"/>
      <c r="BK26" s="3"/>
      <c r="BL26" s="3"/>
      <c r="BM26" s="3"/>
      <c r="BN26" s="3"/>
      <c r="BO26" s="3"/>
      <c r="BP26" s="4"/>
      <c r="BQ26" s="3"/>
      <c r="BR26" s="3"/>
      <c r="BS26" s="3"/>
      <c r="BT26" s="3"/>
      <c r="BU26" s="3"/>
      <c r="BV26" s="3"/>
      <c r="BW26" s="3"/>
      <c r="BX26" s="3"/>
    </row>
    <row r="27" spans="1:76" x14ac:dyDescent="0.2">
      <c r="A27" s="4"/>
      <c r="B27" s="4"/>
      <c r="C27" s="4"/>
      <c r="D27" s="4"/>
      <c r="E27" s="4"/>
      <c r="F27" s="5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B27" s="4"/>
      <c r="AC27" s="4"/>
      <c r="AD27" s="4"/>
      <c r="AE27" s="5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4"/>
      <c r="BA27" s="4"/>
      <c r="BB27" s="4"/>
      <c r="BC27" s="4"/>
      <c r="BD27" s="5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</row>
    <row r="28" spans="1:76" x14ac:dyDescent="0.2">
      <c r="A28" s="4"/>
      <c r="B28" s="4"/>
      <c r="C28" s="4"/>
      <c r="D28" s="4"/>
      <c r="E28" s="4"/>
      <c r="F28" s="5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B28" s="4"/>
      <c r="AC28" s="4"/>
      <c r="AD28" s="4"/>
      <c r="AE28" s="5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4"/>
      <c r="BA28" s="4"/>
      <c r="BB28" s="4"/>
      <c r="BC28" s="4"/>
      <c r="BD28" s="5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</row>
    <row r="29" spans="1:76" x14ac:dyDescent="0.2">
      <c r="A29" s="4"/>
      <c r="B29" s="4"/>
      <c r="C29" s="4"/>
      <c r="D29" s="9"/>
      <c r="E29" s="6"/>
      <c r="F29" s="5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B29" s="4"/>
      <c r="AC29" s="9"/>
      <c r="AD29" s="6"/>
      <c r="AE29" s="5"/>
      <c r="AG29" s="5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9"/>
      <c r="BA29" s="4"/>
      <c r="BB29" s="6"/>
      <c r="BC29" s="6"/>
      <c r="BD29" s="5"/>
      <c r="BF29" s="5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</row>
    <row r="30" spans="1:76" x14ac:dyDescent="0.2">
      <c r="A30" s="4"/>
      <c r="B30" s="6"/>
      <c r="C30" s="4"/>
      <c r="D30" s="4"/>
      <c r="E30" s="4"/>
      <c r="F30" s="5"/>
      <c r="G30" s="5"/>
      <c r="H30" s="5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B30" s="4"/>
      <c r="AC30" s="4"/>
      <c r="AD30" s="4"/>
      <c r="AE30" s="5"/>
      <c r="AF30" s="5"/>
      <c r="AG30" s="5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4"/>
      <c r="BA30" s="4"/>
      <c r="BB30" s="4"/>
      <c r="BC30" s="4"/>
      <c r="BD30" s="5"/>
      <c r="BE30" s="5"/>
      <c r="BF30" s="5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</row>
    <row r="31" spans="1:76" x14ac:dyDescent="0.2">
      <c r="C31" s="4"/>
      <c r="D31" s="4"/>
      <c r="E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</row>
    <row r="32" spans="1:76" x14ac:dyDescent="0.2">
      <c r="I32" s="3"/>
      <c r="J32" s="3"/>
      <c r="K32" s="3"/>
      <c r="L32" s="3"/>
      <c r="M32" s="3"/>
      <c r="N32" s="3"/>
      <c r="O32" s="3"/>
      <c r="P32" s="3"/>
      <c r="Q32" s="3"/>
      <c r="AH32" s="3"/>
      <c r="AI32" s="3"/>
      <c r="AJ32" s="3"/>
      <c r="AK32" s="3"/>
      <c r="AL32" s="3"/>
      <c r="AM32" s="3"/>
      <c r="AN32" s="3"/>
      <c r="AO32" s="3"/>
      <c r="AP32" s="3"/>
      <c r="BG32" s="3"/>
      <c r="BH32" s="3"/>
      <c r="BI32" s="3"/>
      <c r="BJ32" s="3"/>
      <c r="BK32" s="3"/>
      <c r="BL32" s="3"/>
      <c r="BM32" s="3"/>
      <c r="BN32" s="3"/>
      <c r="BO32" s="3"/>
    </row>
    <row r="33" spans="9:67" x14ac:dyDescent="0.2">
      <c r="I33" s="3"/>
      <c r="J33" s="3"/>
      <c r="K33" s="3"/>
      <c r="L33" s="3"/>
      <c r="M33" s="3"/>
      <c r="N33" s="3"/>
      <c r="O33" s="3"/>
      <c r="P33" s="3"/>
      <c r="Q33" s="3"/>
      <c r="AH33" s="3"/>
      <c r="AI33" s="3"/>
      <c r="AJ33" s="3"/>
      <c r="AK33" s="3"/>
      <c r="AL33" s="3"/>
      <c r="AM33" s="3"/>
      <c r="AN33" s="3"/>
      <c r="AO33" s="3"/>
      <c r="AP33" s="3"/>
      <c r="BG33" s="3"/>
      <c r="BH33" s="3"/>
      <c r="BI33" s="3"/>
      <c r="BJ33" s="3"/>
      <c r="BK33" s="3"/>
      <c r="BL33" s="3"/>
      <c r="BM33" s="3"/>
      <c r="BN33" s="3"/>
      <c r="BO33" s="3"/>
    </row>
    <row r="34" spans="9:67" x14ac:dyDescent="0.2">
      <c r="I34" s="3"/>
      <c r="J34" s="3"/>
      <c r="K34" s="3"/>
      <c r="L34" s="3"/>
      <c r="M34" s="3"/>
      <c r="N34" s="3"/>
      <c r="O34" s="3"/>
      <c r="P34" s="3"/>
      <c r="Q34" s="3"/>
      <c r="AH34" s="3"/>
      <c r="AI34" s="3"/>
      <c r="AJ34" s="3"/>
      <c r="AK34" s="3"/>
      <c r="AL34" s="3"/>
      <c r="AM34" s="3"/>
      <c r="AN34" s="3"/>
      <c r="AO34" s="3"/>
      <c r="AP34" s="3"/>
      <c r="BG34" s="3"/>
      <c r="BH34" s="3"/>
      <c r="BI34" s="3"/>
      <c r="BJ34" s="3"/>
      <c r="BK34" s="3"/>
      <c r="BL34" s="3"/>
      <c r="BM34" s="3"/>
      <c r="BN34" s="3"/>
      <c r="BO34" s="3"/>
    </row>
    <row r="35" spans="9:67" x14ac:dyDescent="0.2">
      <c r="I35" s="3"/>
      <c r="J35" s="3"/>
      <c r="K35" s="3"/>
      <c r="L35" s="3"/>
      <c r="M35" s="3"/>
      <c r="N35" s="3"/>
      <c r="O35" s="3"/>
      <c r="P35" s="3"/>
      <c r="Q35" s="3"/>
      <c r="AH35" s="3"/>
      <c r="AI35" s="3"/>
      <c r="AJ35" s="3"/>
      <c r="AK35" s="3"/>
      <c r="AL35" s="3"/>
      <c r="AM35" s="3"/>
      <c r="AN35" s="3"/>
      <c r="AO35" s="3"/>
      <c r="AP35" s="3"/>
      <c r="BG35" s="3"/>
      <c r="BH35" s="3"/>
      <c r="BI35" s="3"/>
      <c r="BJ35" s="3"/>
      <c r="BK35" s="3"/>
      <c r="BL35" s="3"/>
      <c r="BM35" s="3"/>
      <c r="BN35" s="3"/>
      <c r="BO35" s="3"/>
    </row>
    <row r="36" spans="9:67" x14ac:dyDescent="0.2">
      <c r="I36" s="3"/>
      <c r="J36" s="3"/>
      <c r="K36" s="3"/>
      <c r="L36" s="3"/>
      <c r="M36" s="3"/>
      <c r="N36" s="3"/>
      <c r="O36" s="3"/>
      <c r="P36" s="3"/>
      <c r="Q36" s="3"/>
      <c r="AH36" s="3"/>
      <c r="AI36" s="3"/>
      <c r="AJ36" s="3"/>
      <c r="AK36" s="3"/>
      <c r="AL36" s="3"/>
      <c r="AM36" s="3"/>
      <c r="AN36" s="3"/>
      <c r="AO36" s="3"/>
      <c r="AP36" s="3"/>
      <c r="BG36" s="3"/>
      <c r="BH36" s="3"/>
      <c r="BI36" s="3"/>
      <c r="BJ36" s="3"/>
      <c r="BK36" s="3"/>
      <c r="BL36" s="3"/>
      <c r="BM36" s="3"/>
      <c r="BN36" s="3"/>
      <c r="BO36" s="3"/>
    </row>
    <row r="37" spans="9:67" x14ac:dyDescent="0.2">
      <c r="I37" s="3"/>
      <c r="J37" s="3"/>
      <c r="K37" s="3"/>
      <c r="L37" s="3"/>
      <c r="M37" s="3"/>
      <c r="N37" s="3"/>
      <c r="O37" s="3"/>
      <c r="P37" s="3"/>
      <c r="Q37" s="3"/>
      <c r="AH37" s="3"/>
      <c r="AI37" s="3"/>
      <c r="AJ37" s="3"/>
      <c r="AK37" s="3"/>
      <c r="AL37" s="3"/>
      <c r="AM37" s="3"/>
      <c r="AN37" s="3"/>
      <c r="AO37" s="3"/>
      <c r="AP37" s="3"/>
      <c r="BG37" s="3"/>
      <c r="BH37" s="3"/>
      <c r="BI37" s="3"/>
      <c r="BJ37" s="3"/>
      <c r="BK37" s="3"/>
      <c r="BL37" s="3"/>
      <c r="BM37" s="3"/>
      <c r="BN37" s="3"/>
      <c r="BO37" s="3"/>
    </row>
    <row r="38" spans="9:67" x14ac:dyDescent="0.2">
      <c r="I38" s="3"/>
      <c r="J38" s="3"/>
      <c r="K38" s="3"/>
      <c r="L38" s="3"/>
      <c r="M38" s="3"/>
      <c r="N38" s="3"/>
      <c r="O38" s="3"/>
      <c r="P38" s="3"/>
      <c r="Q38" s="3"/>
      <c r="AH38" s="3"/>
      <c r="AI38" s="3"/>
      <c r="AJ38" s="3"/>
      <c r="AK38" s="3"/>
      <c r="AL38" s="3"/>
      <c r="AM38" s="3"/>
      <c r="AN38" s="3"/>
      <c r="AO38" s="3"/>
      <c r="AP38" s="3"/>
      <c r="BG38" s="3"/>
      <c r="BH38" s="3"/>
      <c r="BI38" s="3"/>
      <c r="BJ38" s="3"/>
      <c r="BK38" s="3"/>
      <c r="BL38" s="3"/>
      <c r="BM38" s="3"/>
      <c r="BN38" s="3"/>
      <c r="BO38" s="3"/>
    </row>
    <row r="39" spans="9:67" x14ac:dyDescent="0.2">
      <c r="I39" s="3"/>
      <c r="J39" s="3"/>
      <c r="K39" s="3"/>
      <c r="L39" s="3"/>
      <c r="M39" s="3"/>
      <c r="N39" s="3"/>
      <c r="O39" s="3"/>
      <c r="P39" s="3"/>
      <c r="Q39" s="3"/>
      <c r="AH39" s="3"/>
      <c r="AI39" s="3"/>
      <c r="AJ39" s="3"/>
      <c r="AK39" s="3"/>
      <c r="AL39" s="3"/>
      <c r="AM39" s="3"/>
      <c r="AN39" s="3"/>
      <c r="AO39" s="3"/>
      <c r="AP39" s="3"/>
      <c r="BG39" s="3"/>
      <c r="BH39" s="3"/>
      <c r="BI39" s="3"/>
      <c r="BJ39" s="3"/>
      <c r="BK39" s="3"/>
      <c r="BL39" s="3"/>
      <c r="BM39" s="3"/>
      <c r="BN39" s="3"/>
      <c r="BO39" s="3"/>
    </row>
    <row r="40" spans="9:67" x14ac:dyDescent="0.2">
      <c r="I40" s="3"/>
      <c r="J40" s="3"/>
      <c r="K40" s="3"/>
      <c r="L40" s="3"/>
      <c r="M40" s="3"/>
      <c r="N40" s="3"/>
      <c r="O40" s="3"/>
      <c r="P40" s="3"/>
      <c r="Q40" s="3"/>
      <c r="AH40" s="3"/>
      <c r="AI40" s="3"/>
      <c r="AJ40" s="3"/>
      <c r="AK40" s="3"/>
      <c r="AL40" s="3"/>
      <c r="AM40" s="3"/>
      <c r="AN40" s="3"/>
      <c r="AO40" s="3"/>
      <c r="AP40" s="3"/>
      <c r="BG40" s="3"/>
      <c r="BH40" s="3"/>
      <c r="BI40" s="3"/>
      <c r="BJ40" s="3"/>
      <c r="BK40" s="3"/>
      <c r="BL40" s="3"/>
      <c r="BM40" s="3"/>
      <c r="BN40" s="3"/>
      <c r="BO40" s="3"/>
    </row>
    <row r="41" spans="9:67" x14ac:dyDescent="0.2">
      <c r="I41" s="3"/>
      <c r="J41" s="3"/>
      <c r="K41" s="3"/>
      <c r="L41" s="3"/>
      <c r="M41" s="3"/>
      <c r="N41" s="3"/>
      <c r="O41" s="3"/>
      <c r="P41" s="3"/>
      <c r="Q41" s="3"/>
      <c r="AH41" s="3"/>
      <c r="AI41" s="3"/>
      <c r="AJ41" s="3"/>
      <c r="AK41" s="3"/>
      <c r="AL41" s="3"/>
      <c r="AM41" s="3"/>
      <c r="AN41" s="3"/>
      <c r="AO41" s="3"/>
      <c r="AP41" s="3"/>
      <c r="BG41" s="3"/>
      <c r="BH41" s="3"/>
      <c r="BI41" s="3"/>
      <c r="BJ41" s="3"/>
      <c r="BK41" s="3"/>
      <c r="BL41" s="3"/>
      <c r="BM41" s="3"/>
      <c r="BN41" s="3"/>
      <c r="BO41" s="3"/>
    </row>
    <row r="42" spans="9:67" x14ac:dyDescent="0.2">
      <c r="I42" s="3"/>
      <c r="J42" s="3"/>
      <c r="K42" s="3"/>
      <c r="L42" s="3"/>
      <c r="M42" s="3"/>
      <c r="N42" s="3"/>
      <c r="O42" s="3"/>
      <c r="P42" s="3"/>
      <c r="Q42" s="3"/>
      <c r="AH42" s="3"/>
      <c r="AI42" s="3"/>
      <c r="AJ42" s="3"/>
      <c r="AK42" s="3"/>
      <c r="AL42" s="3"/>
      <c r="AM42" s="3"/>
      <c r="AN42" s="3"/>
      <c r="AO42" s="3"/>
      <c r="AP42" s="3"/>
      <c r="BG42" s="3"/>
      <c r="BH42" s="3"/>
      <c r="BI42" s="3"/>
      <c r="BJ42" s="3"/>
      <c r="BK42" s="3"/>
      <c r="BL42" s="3"/>
      <c r="BM42" s="3"/>
      <c r="BN42" s="3"/>
      <c r="BO42" s="3"/>
    </row>
    <row r="43" spans="9:67" x14ac:dyDescent="0.2">
      <c r="I43" s="3"/>
      <c r="J43" s="3"/>
      <c r="K43" s="3"/>
      <c r="L43" s="3"/>
      <c r="M43" s="3"/>
      <c r="N43" s="3"/>
      <c r="O43" s="3"/>
      <c r="P43" s="3"/>
      <c r="Q43" s="3"/>
      <c r="AH43" s="3"/>
      <c r="AI43" s="3"/>
      <c r="AJ43" s="3"/>
      <c r="AK43" s="3"/>
      <c r="AL43" s="3"/>
      <c r="AM43" s="3"/>
      <c r="AN43" s="3"/>
      <c r="AO43" s="3"/>
      <c r="AP43" s="3"/>
      <c r="BG43" s="3"/>
      <c r="BH43" s="3"/>
      <c r="BI43" s="3"/>
      <c r="BJ43" s="3"/>
      <c r="BK43" s="3"/>
      <c r="BL43" s="3"/>
      <c r="BM43" s="3"/>
      <c r="BN43" s="3"/>
      <c r="BO43" s="3"/>
    </row>
    <row r="44" spans="9:67" x14ac:dyDescent="0.2">
      <c r="I44" s="3"/>
      <c r="J44" s="3"/>
      <c r="K44" s="3"/>
      <c r="L44" s="3"/>
      <c r="M44" s="3"/>
      <c r="N44" s="3"/>
      <c r="O44" s="3"/>
      <c r="P44" s="3"/>
      <c r="Q44" s="3"/>
      <c r="AH44" s="3"/>
      <c r="AI44" s="3"/>
      <c r="AJ44" s="3"/>
      <c r="AK44" s="3"/>
      <c r="AL44" s="3"/>
      <c r="AM44" s="3"/>
      <c r="AN44" s="3"/>
      <c r="AO44" s="3"/>
      <c r="AP44" s="3"/>
      <c r="BG44" s="3"/>
      <c r="BH44" s="3"/>
      <c r="BI44" s="3"/>
      <c r="BJ44" s="3"/>
      <c r="BK44" s="3"/>
      <c r="BL44" s="3"/>
      <c r="BM44" s="3"/>
      <c r="BN44" s="3"/>
      <c r="BO44" s="3"/>
    </row>
    <row r="45" spans="9:67" x14ac:dyDescent="0.2">
      <c r="I45" s="3"/>
      <c r="J45" s="3"/>
      <c r="K45" s="3"/>
      <c r="L45" s="3"/>
      <c r="M45" s="3"/>
      <c r="N45" s="3"/>
      <c r="O45" s="3"/>
      <c r="P45" s="3"/>
      <c r="Q45" s="3"/>
      <c r="AH45" s="3"/>
      <c r="AI45" s="3"/>
      <c r="AJ45" s="3"/>
      <c r="AK45" s="3"/>
      <c r="AL45" s="3"/>
      <c r="AM45" s="3"/>
      <c r="AN45" s="3"/>
      <c r="AO45" s="3"/>
      <c r="AP45" s="3"/>
      <c r="BG45" s="3"/>
      <c r="BH45" s="3"/>
      <c r="BI45" s="3"/>
      <c r="BJ45" s="3"/>
      <c r="BK45" s="3"/>
      <c r="BL45" s="3"/>
      <c r="BM45" s="3"/>
      <c r="BN45" s="3"/>
      <c r="BO45" s="3"/>
    </row>
    <row r="46" spans="9:67" x14ac:dyDescent="0.2">
      <c r="I46" s="3"/>
      <c r="J46" s="3"/>
      <c r="K46" s="3"/>
      <c r="L46" s="3"/>
      <c r="M46" s="3"/>
      <c r="N46" s="3"/>
      <c r="O46" s="3"/>
      <c r="P46" s="3"/>
      <c r="Q46" s="3"/>
      <c r="AH46" s="3"/>
      <c r="AI46" s="3"/>
      <c r="AJ46" s="3"/>
      <c r="AK46" s="3"/>
      <c r="AL46" s="3"/>
      <c r="AM46" s="3"/>
      <c r="AN46" s="3"/>
      <c r="AO46" s="3"/>
      <c r="AP46" s="3"/>
      <c r="BG46" s="3"/>
      <c r="BH46" s="3"/>
      <c r="BI46" s="3"/>
      <c r="BJ46" s="3"/>
      <c r="BK46" s="3"/>
      <c r="BL46" s="3"/>
      <c r="BM46" s="3"/>
      <c r="BN46" s="3"/>
      <c r="BO46" s="3"/>
    </row>
    <row r="47" spans="9:67" x14ac:dyDescent="0.2">
      <c r="I47" s="3"/>
      <c r="J47" s="3"/>
      <c r="K47" s="3"/>
      <c r="L47" s="3"/>
      <c r="M47" s="3"/>
      <c r="N47" s="3"/>
      <c r="O47" s="3"/>
      <c r="P47" s="3"/>
      <c r="Q47" s="3"/>
      <c r="AH47" s="3"/>
      <c r="AI47" s="3"/>
      <c r="AJ47" s="3"/>
      <c r="AK47" s="3"/>
      <c r="AL47" s="3"/>
      <c r="AM47" s="3"/>
      <c r="AN47" s="3"/>
      <c r="AO47" s="3"/>
      <c r="AP47" s="3"/>
      <c r="BG47" s="3"/>
      <c r="BH47" s="3"/>
      <c r="BI47" s="3"/>
      <c r="BJ47" s="3"/>
      <c r="BK47" s="3"/>
      <c r="BL47" s="3"/>
      <c r="BM47" s="3"/>
      <c r="BN47" s="3"/>
      <c r="BO47" s="3"/>
    </row>
    <row r="48" spans="9:67" x14ac:dyDescent="0.2">
      <c r="I48" s="3"/>
      <c r="J48" s="3"/>
      <c r="K48" s="3"/>
      <c r="L48" s="3"/>
      <c r="M48" s="3"/>
      <c r="N48" s="3"/>
      <c r="O48" s="3"/>
      <c r="P48" s="3"/>
      <c r="Q48" s="3"/>
      <c r="AH48" s="3"/>
      <c r="AI48" s="3"/>
      <c r="AJ48" s="3"/>
      <c r="AK48" s="3"/>
      <c r="AL48" s="3"/>
      <c r="AM48" s="3"/>
      <c r="AN48" s="3"/>
      <c r="AO48" s="3"/>
      <c r="AP48" s="3"/>
      <c r="BG48" s="3"/>
      <c r="BH48" s="3"/>
      <c r="BI48" s="3"/>
      <c r="BJ48" s="3"/>
      <c r="BK48" s="3"/>
      <c r="BL48" s="3"/>
      <c r="BM48" s="3"/>
      <c r="BN48" s="3"/>
      <c r="BO48" s="3"/>
    </row>
    <row r="49" spans="9:67" x14ac:dyDescent="0.2">
      <c r="I49" s="3"/>
      <c r="J49" s="3"/>
      <c r="K49" s="3"/>
      <c r="L49" s="3"/>
      <c r="M49" s="3"/>
      <c r="N49" s="3"/>
      <c r="O49" s="3"/>
      <c r="P49" s="3"/>
      <c r="Q49" s="3"/>
      <c r="AH49" s="3"/>
      <c r="AI49" s="3"/>
      <c r="AJ49" s="3"/>
      <c r="AK49" s="3"/>
      <c r="AL49" s="3"/>
      <c r="AM49" s="3"/>
      <c r="AN49" s="3"/>
      <c r="AO49" s="3"/>
      <c r="AP49" s="3"/>
      <c r="BG49" s="3"/>
      <c r="BH49" s="3"/>
      <c r="BI49" s="3"/>
      <c r="BJ49" s="3"/>
      <c r="BK49" s="3"/>
      <c r="BL49" s="3"/>
      <c r="BM49" s="3"/>
      <c r="BN49" s="3"/>
      <c r="BO49" s="3"/>
    </row>
    <row r="50" spans="9:67" x14ac:dyDescent="0.2">
      <c r="I50" s="3"/>
      <c r="J50" s="3"/>
      <c r="K50" s="3"/>
      <c r="L50" s="3"/>
      <c r="M50" s="3"/>
      <c r="N50" s="3"/>
      <c r="O50" s="3"/>
      <c r="P50" s="3"/>
      <c r="Q50" s="3"/>
      <c r="AH50" s="3"/>
      <c r="AI50" s="3"/>
      <c r="AJ50" s="3"/>
      <c r="AK50" s="3"/>
      <c r="AL50" s="3"/>
      <c r="AM50" s="3"/>
      <c r="AN50" s="3"/>
      <c r="AO50" s="3"/>
      <c r="AP50" s="3"/>
      <c r="BG50" s="3"/>
      <c r="BH50" s="3"/>
      <c r="BI50" s="3"/>
      <c r="BJ50" s="3"/>
      <c r="BK50" s="3"/>
      <c r="BL50" s="3"/>
      <c r="BM50" s="3"/>
      <c r="BN50" s="3"/>
      <c r="BO50" s="3"/>
    </row>
    <row r="51" spans="9:67" x14ac:dyDescent="0.2">
      <c r="I51" s="3"/>
      <c r="J51" s="3"/>
      <c r="K51" s="3"/>
      <c r="L51" s="3"/>
      <c r="M51" s="3"/>
      <c r="N51" s="3"/>
      <c r="O51" s="3"/>
      <c r="P51" s="3"/>
      <c r="Q51" s="3"/>
      <c r="AH51" s="3"/>
      <c r="AI51" s="3"/>
      <c r="AJ51" s="3"/>
      <c r="AK51" s="3"/>
      <c r="AL51" s="3"/>
      <c r="AM51" s="3"/>
      <c r="AN51" s="3"/>
      <c r="AO51" s="3"/>
      <c r="AP51" s="3"/>
      <c r="BG51" s="3"/>
      <c r="BH51" s="3"/>
      <c r="BI51" s="3"/>
      <c r="BJ51" s="3"/>
      <c r="BK51" s="3"/>
      <c r="BL51" s="3"/>
      <c r="BM51" s="3"/>
      <c r="BN51" s="3"/>
      <c r="BO51" s="3"/>
    </row>
    <row r="52" spans="9:67" x14ac:dyDescent="0.2">
      <c r="I52" s="3"/>
      <c r="J52" s="3"/>
      <c r="K52" s="3"/>
      <c r="L52" s="3"/>
      <c r="M52" s="3"/>
      <c r="N52" s="3"/>
      <c r="O52" s="3"/>
      <c r="P52" s="3"/>
      <c r="Q52" s="3"/>
      <c r="AH52" s="3"/>
      <c r="AI52" s="3"/>
      <c r="AJ52" s="3"/>
      <c r="AK52" s="3"/>
      <c r="AL52" s="3"/>
      <c r="AM52" s="3"/>
      <c r="AN52" s="3"/>
      <c r="AO52" s="3"/>
      <c r="AP52" s="3"/>
      <c r="BG52" s="3"/>
      <c r="BH52" s="3"/>
      <c r="BI52" s="3"/>
      <c r="BJ52" s="3"/>
      <c r="BK52" s="3"/>
      <c r="BL52" s="3"/>
      <c r="BM52" s="3"/>
      <c r="BN52" s="3"/>
      <c r="BO52" s="3"/>
    </row>
    <row r="53" spans="9:67" x14ac:dyDescent="0.2">
      <c r="I53" s="3"/>
      <c r="J53" s="3"/>
      <c r="K53" s="3"/>
      <c r="L53" s="3"/>
      <c r="M53" s="3"/>
      <c r="N53" s="3"/>
      <c r="O53" s="3"/>
      <c r="P53" s="3"/>
      <c r="Q53" s="3"/>
      <c r="AH53" s="3"/>
      <c r="AI53" s="3"/>
      <c r="AJ53" s="3"/>
      <c r="AK53" s="3"/>
      <c r="AL53" s="3"/>
      <c r="AM53" s="3"/>
      <c r="AN53" s="3"/>
      <c r="AO53" s="3"/>
      <c r="AP53" s="3"/>
      <c r="BG53" s="3"/>
      <c r="BH53" s="3"/>
      <c r="BI53" s="3"/>
      <c r="BJ53" s="3"/>
      <c r="BK53" s="3"/>
      <c r="BL53" s="3"/>
      <c r="BM53" s="3"/>
      <c r="BN53" s="3"/>
      <c r="BO53" s="3"/>
    </row>
    <row r="54" spans="9:67" x14ac:dyDescent="0.2">
      <c r="I54" s="3"/>
      <c r="J54" s="3"/>
      <c r="K54" s="3"/>
      <c r="L54" s="3"/>
      <c r="M54" s="3"/>
      <c r="N54" s="3"/>
      <c r="O54" s="3"/>
      <c r="P54" s="3"/>
      <c r="Q54" s="3"/>
      <c r="AH54" s="3"/>
      <c r="AI54" s="3"/>
      <c r="AJ54" s="3"/>
      <c r="AK54" s="3"/>
      <c r="AL54" s="3"/>
      <c r="AM54" s="3"/>
      <c r="AN54" s="3"/>
      <c r="AO54" s="3"/>
      <c r="AP54" s="3"/>
      <c r="BG54" s="3"/>
      <c r="BH54" s="3"/>
      <c r="BI54" s="3"/>
      <c r="BJ54" s="3"/>
      <c r="BK54" s="3"/>
      <c r="BL54" s="3"/>
      <c r="BM54" s="3"/>
      <c r="BN54" s="3"/>
      <c r="BO54" s="3"/>
    </row>
    <row r="55" spans="9:67" x14ac:dyDescent="0.2">
      <c r="I55" s="3"/>
      <c r="J55" s="3"/>
      <c r="K55" s="3"/>
      <c r="L55" s="3"/>
      <c r="M55" s="3"/>
      <c r="N55" s="3"/>
      <c r="O55" s="3"/>
      <c r="P55" s="3"/>
      <c r="Q55" s="3"/>
      <c r="AH55" s="3"/>
      <c r="AI55" s="3"/>
      <c r="AJ55" s="3"/>
      <c r="AK55" s="3"/>
      <c r="AL55" s="3"/>
      <c r="AM55" s="3"/>
      <c r="AN55" s="3"/>
      <c r="AO55" s="3"/>
      <c r="AP55" s="3"/>
      <c r="BG55" s="3"/>
      <c r="BH55" s="3"/>
      <c r="BI55" s="3"/>
      <c r="BJ55" s="3"/>
      <c r="BK55" s="3"/>
      <c r="BL55" s="3"/>
      <c r="BM55" s="3"/>
      <c r="BN55" s="3"/>
      <c r="BO55" s="3"/>
    </row>
    <row r="56" spans="9:67" x14ac:dyDescent="0.2">
      <c r="I56" s="3"/>
      <c r="J56" s="3"/>
      <c r="K56" s="3"/>
      <c r="L56" s="3"/>
      <c r="M56" s="3"/>
      <c r="N56" s="3"/>
      <c r="O56" s="3"/>
      <c r="P56" s="3"/>
      <c r="Q56" s="3"/>
      <c r="AH56" s="3"/>
      <c r="AI56" s="3"/>
      <c r="AJ56" s="3"/>
      <c r="AK56" s="3"/>
      <c r="AL56" s="3"/>
      <c r="AM56" s="3"/>
      <c r="AN56" s="3"/>
      <c r="AO56" s="3"/>
      <c r="AP56" s="3"/>
      <c r="BG56" s="3"/>
      <c r="BH56" s="3"/>
      <c r="BI56" s="3"/>
      <c r="BJ56" s="3"/>
      <c r="BK56" s="3"/>
      <c r="BL56" s="3"/>
      <c r="BM56" s="3"/>
      <c r="BN56" s="3"/>
      <c r="BO56" s="3"/>
    </row>
    <row r="57" spans="9:67" x14ac:dyDescent="0.2">
      <c r="I57" s="3"/>
      <c r="J57" s="3"/>
      <c r="K57" s="3"/>
      <c r="L57" s="3"/>
      <c r="M57" s="3"/>
      <c r="N57" s="3"/>
      <c r="O57" s="3"/>
      <c r="P57" s="3"/>
      <c r="Q57" s="3"/>
      <c r="AH57" s="3"/>
      <c r="AI57" s="3"/>
      <c r="AJ57" s="3"/>
      <c r="AK57" s="3"/>
      <c r="AL57" s="3"/>
      <c r="AM57" s="3"/>
      <c r="AN57" s="3"/>
      <c r="AO57" s="3"/>
      <c r="AP57" s="3"/>
      <c r="BG57" s="3"/>
      <c r="BH57" s="3"/>
      <c r="BI57" s="3"/>
      <c r="BJ57" s="3"/>
      <c r="BK57" s="3"/>
      <c r="BL57" s="3"/>
      <c r="BM57" s="3"/>
      <c r="BN57" s="3"/>
      <c r="BO57" s="3"/>
    </row>
    <row r="58" spans="9:67" x14ac:dyDescent="0.2">
      <c r="I58" s="3"/>
      <c r="J58" s="3"/>
      <c r="K58" s="3"/>
      <c r="L58" s="3"/>
      <c r="M58" s="3"/>
      <c r="N58" s="3"/>
      <c r="O58" s="3"/>
      <c r="P58" s="3"/>
      <c r="Q58" s="3"/>
      <c r="AH58" s="3"/>
      <c r="AI58" s="3"/>
      <c r="AJ58" s="3"/>
      <c r="AK58" s="3"/>
      <c r="AL58" s="3"/>
      <c r="AM58" s="3"/>
      <c r="AN58" s="3"/>
      <c r="AO58" s="3"/>
      <c r="AP58" s="3"/>
      <c r="BG58" s="3"/>
      <c r="BH58" s="3"/>
      <c r="BI58" s="3"/>
      <c r="BJ58" s="3"/>
      <c r="BK58" s="3"/>
      <c r="BL58" s="3"/>
      <c r="BM58" s="3"/>
      <c r="BN58" s="3"/>
      <c r="BO58" s="3"/>
    </row>
    <row r="59" spans="9:67" x14ac:dyDescent="0.2">
      <c r="I59" s="3"/>
      <c r="J59" s="3"/>
      <c r="K59" s="3"/>
      <c r="L59" s="3"/>
      <c r="M59" s="3"/>
      <c r="N59" s="3"/>
      <c r="O59" s="3"/>
      <c r="P59" s="3"/>
      <c r="Q59" s="3"/>
      <c r="AH59" s="3"/>
      <c r="AI59" s="3"/>
      <c r="AJ59" s="3"/>
      <c r="AK59" s="3"/>
      <c r="AL59" s="3"/>
      <c r="AM59" s="3"/>
      <c r="AN59" s="3"/>
      <c r="AO59" s="3"/>
      <c r="AP59" s="3"/>
      <c r="BG59" s="3"/>
      <c r="BH59" s="3"/>
      <c r="BI59" s="3"/>
      <c r="BJ59" s="3"/>
      <c r="BK59" s="3"/>
      <c r="BL59" s="3"/>
      <c r="BM59" s="3"/>
      <c r="BN59" s="3"/>
      <c r="BO59" s="3"/>
    </row>
    <row r="60" spans="9:67" x14ac:dyDescent="0.2">
      <c r="I60" s="3"/>
      <c r="J60" s="3"/>
      <c r="K60" s="3"/>
      <c r="L60" s="3"/>
      <c r="M60" s="3"/>
      <c r="N60" s="3"/>
      <c r="O60" s="3"/>
      <c r="P60" s="3"/>
      <c r="Q60" s="3"/>
      <c r="AH60" s="3"/>
      <c r="AI60" s="3"/>
      <c r="AJ60" s="3"/>
      <c r="AK60" s="3"/>
      <c r="AL60" s="3"/>
      <c r="AM60" s="3"/>
      <c r="AN60" s="3"/>
      <c r="AO60" s="3"/>
      <c r="AP60" s="3"/>
      <c r="BG60" s="3"/>
      <c r="BH60" s="3"/>
      <c r="BI60" s="3"/>
      <c r="BJ60" s="3"/>
      <c r="BK60" s="3"/>
      <c r="BL60" s="3"/>
      <c r="BM60" s="3"/>
      <c r="BN60" s="3"/>
      <c r="BO60" s="3"/>
    </row>
    <row r="61" spans="9:67" x14ac:dyDescent="0.2">
      <c r="I61" s="3"/>
      <c r="J61" s="3"/>
      <c r="K61" s="3"/>
      <c r="L61" s="3"/>
      <c r="M61" s="3"/>
      <c r="N61" s="3"/>
      <c r="O61" s="3"/>
      <c r="P61" s="3"/>
      <c r="Q61" s="3"/>
      <c r="AH61" s="3"/>
      <c r="AI61" s="3"/>
      <c r="AJ61" s="3"/>
      <c r="AK61" s="3"/>
      <c r="AL61" s="3"/>
      <c r="AM61" s="3"/>
      <c r="AN61" s="3"/>
      <c r="AO61" s="3"/>
      <c r="AP61" s="3"/>
      <c r="BG61" s="3"/>
      <c r="BH61" s="3"/>
      <c r="BI61" s="3"/>
      <c r="BJ61" s="3"/>
      <c r="BK61" s="3"/>
      <c r="BL61" s="3"/>
      <c r="BM61" s="3"/>
      <c r="BN61" s="3"/>
      <c r="BO61" s="3"/>
    </row>
    <row r="62" spans="9:67" x14ac:dyDescent="0.2">
      <c r="I62" s="3"/>
      <c r="J62" s="3"/>
      <c r="K62" s="3"/>
      <c r="L62" s="3"/>
      <c r="M62" s="3"/>
      <c r="N62" s="3"/>
      <c r="O62" s="3"/>
      <c r="P62" s="3"/>
      <c r="Q62" s="3"/>
      <c r="AH62" s="3"/>
      <c r="AI62" s="3"/>
      <c r="AJ62" s="3"/>
      <c r="AK62" s="3"/>
      <c r="AL62" s="3"/>
      <c r="AM62" s="3"/>
      <c r="AN62" s="3"/>
      <c r="AO62" s="3"/>
      <c r="AP62" s="3"/>
      <c r="BG62" s="3"/>
      <c r="BH62" s="3"/>
      <c r="BI62" s="3"/>
      <c r="BJ62" s="3"/>
      <c r="BK62" s="3"/>
      <c r="BL62" s="3"/>
      <c r="BM62" s="3"/>
      <c r="BN62" s="3"/>
      <c r="BO62" s="3"/>
    </row>
    <row r="63" spans="9:67" x14ac:dyDescent="0.2">
      <c r="I63" s="3"/>
      <c r="J63" s="3"/>
      <c r="K63" s="3"/>
      <c r="L63" s="3"/>
      <c r="M63" s="3"/>
      <c r="N63" s="3"/>
      <c r="O63" s="3"/>
      <c r="P63" s="3"/>
      <c r="Q63" s="3"/>
      <c r="AH63" s="3"/>
      <c r="AI63" s="3"/>
      <c r="AJ63" s="3"/>
      <c r="AK63" s="3"/>
      <c r="AL63" s="3"/>
      <c r="AM63" s="3"/>
      <c r="AN63" s="3"/>
      <c r="AO63" s="3"/>
      <c r="AP63" s="3"/>
      <c r="BG63" s="3"/>
      <c r="BH63" s="3"/>
      <c r="BI63" s="3"/>
      <c r="BJ63" s="3"/>
      <c r="BK63" s="3"/>
      <c r="BL63" s="3"/>
      <c r="BM63" s="3"/>
      <c r="BN63" s="3"/>
      <c r="BO63" s="3"/>
    </row>
    <row r="64" spans="9:67" x14ac:dyDescent="0.2">
      <c r="I64" s="3"/>
      <c r="J64" s="3"/>
      <c r="K64" s="3"/>
      <c r="L64" s="3"/>
      <c r="M64" s="3"/>
      <c r="N64" s="3"/>
      <c r="O64" s="3"/>
      <c r="P64" s="3"/>
      <c r="Q64" s="3"/>
      <c r="AH64" s="3"/>
      <c r="AI64" s="3"/>
      <c r="AJ64" s="3"/>
      <c r="AK64" s="3"/>
      <c r="AL64" s="3"/>
      <c r="AM64" s="3"/>
      <c r="AN64" s="3"/>
      <c r="AO64" s="3"/>
      <c r="AP64" s="3"/>
      <c r="BG64" s="3"/>
      <c r="BH64" s="3"/>
      <c r="BI64" s="3"/>
      <c r="BJ64" s="3"/>
      <c r="BK64" s="3"/>
      <c r="BL64" s="3"/>
      <c r="BM64" s="3"/>
      <c r="BN64" s="3"/>
      <c r="BO64" s="3"/>
    </row>
    <row r="65" spans="9:67" x14ac:dyDescent="0.2">
      <c r="I65" s="3"/>
      <c r="J65" s="3"/>
      <c r="K65" s="3"/>
      <c r="L65" s="3"/>
      <c r="M65" s="3"/>
      <c r="N65" s="3"/>
      <c r="O65" s="3"/>
      <c r="P65" s="3"/>
      <c r="Q65" s="3"/>
      <c r="AH65" s="3"/>
      <c r="AI65" s="3"/>
      <c r="AJ65" s="3"/>
      <c r="AK65" s="3"/>
      <c r="AL65" s="3"/>
      <c r="AM65" s="3"/>
      <c r="AN65" s="3"/>
      <c r="AO65" s="3"/>
      <c r="AP65" s="3"/>
      <c r="BG65" s="3"/>
      <c r="BH65" s="3"/>
      <c r="BI65" s="3"/>
      <c r="BJ65" s="3"/>
      <c r="BK65" s="3"/>
      <c r="BL65" s="3"/>
      <c r="BM65" s="3"/>
      <c r="BN65" s="3"/>
      <c r="BO65" s="3"/>
    </row>
    <row r="66" spans="9:67" x14ac:dyDescent="0.2">
      <c r="I66" s="3"/>
      <c r="J66" s="3"/>
      <c r="K66" s="3"/>
      <c r="L66" s="3"/>
      <c r="M66" s="3"/>
      <c r="N66" s="3"/>
      <c r="O66" s="3"/>
      <c r="P66" s="3"/>
      <c r="Q66" s="3"/>
      <c r="AH66" s="3"/>
      <c r="AI66" s="3"/>
      <c r="AJ66" s="3"/>
      <c r="AK66" s="3"/>
      <c r="AL66" s="3"/>
      <c r="AM66" s="3"/>
      <c r="AN66" s="3"/>
      <c r="AO66" s="3"/>
      <c r="AP66" s="3"/>
      <c r="BG66" s="3"/>
      <c r="BH66" s="3"/>
      <c r="BI66" s="3"/>
      <c r="BJ66" s="3"/>
      <c r="BK66" s="3"/>
      <c r="BL66" s="3"/>
      <c r="BM66" s="3"/>
      <c r="BN66" s="3"/>
      <c r="BO66" s="3"/>
    </row>
    <row r="67" spans="9:67" x14ac:dyDescent="0.2">
      <c r="I67" s="3"/>
      <c r="J67" s="3"/>
      <c r="K67" s="3"/>
      <c r="L67" s="3"/>
      <c r="M67" s="3"/>
      <c r="N67" s="3"/>
      <c r="O67" s="3"/>
      <c r="P67" s="3"/>
      <c r="Q67" s="3"/>
      <c r="AH67" s="3"/>
      <c r="AI67" s="3"/>
      <c r="AJ67" s="3"/>
      <c r="AK67" s="3"/>
      <c r="AL67" s="3"/>
      <c r="AM67" s="3"/>
      <c r="AN67" s="3"/>
      <c r="AO67" s="3"/>
      <c r="AP67" s="3"/>
      <c r="BG67" s="3"/>
      <c r="BH67" s="3"/>
      <c r="BI67" s="3"/>
      <c r="BJ67" s="3"/>
      <c r="BK67" s="3"/>
      <c r="BL67" s="3"/>
      <c r="BM67" s="3"/>
      <c r="BN67" s="3"/>
      <c r="BO67" s="3"/>
    </row>
    <row r="68" spans="9:67" x14ac:dyDescent="0.2">
      <c r="I68" s="3"/>
      <c r="J68" s="3"/>
      <c r="K68" s="3"/>
      <c r="L68" s="3"/>
      <c r="M68" s="3"/>
      <c r="N68" s="3"/>
      <c r="O68" s="3"/>
      <c r="P68" s="3"/>
      <c r="Q68" s="3"/>
      <c r="AH68" s="3"/>
      <c r="AI68" s="3"/>
      <c r="AJ68" s="3"/>
      <c r="AK68" s="3"/>
      <c r="AL68" s="3"/>
      <c r="AM68" s="3"/>
      <c r="AN68" s="3"/>
      <c r="AO68" s="3"/>
      <c r="AP68" s="3"/>
      <c r="BG68" s="3"/>
      <c r="BH68" s="3"/>
      <c r="BI68" s="3"/>
      <c r="BJ68" s="3"/>
      <c r="BK68" s="3"/>
      <c r="BL68" s="3"/>
      <c r="BM68" s="3"/>
      <c r="BN68" s="3"/>
      <c r="BO68" s="3"/>
    </row>
    <row r="69" spans="9:67" x14ac:dyDescent="0.2">
      <c r="I69" s="3"/>
      <c r="J69" s="3"/>
      <c r="K69" s="3"/>
      <c r="L69" s="3"/>
      <c r="M69" s="3"/>
      <c r="N69" s="3"/>
      <c r="O69" s="3"/>
      <c r="P69" s="3"/>
      <c r="Q69" s="3"/>
      <c r="AH69" s="3"/>
      <c r="AI69" s="3"/>
      <c r="AJ69" s="3"/>
      <c r="AK69" s="3"/>
      <c r="AL69" s="3"/>
      <c r="AM69" s="3"/>
      <c r="AN69" s="3"/>
      <c r="AO69" s="3"/>
      <c r="AP69" s="3"/>
      <c r="BG69" s="3"/>
      <c r="BH69" s="3"/>
      <c r="BI69" s="3"/>
      <c r="BJ69" s="3"/>
      <c r="BK69" s="3"/>
      <c r="BL69" s="3"/>
      <c r="BM69" s="3"/>
      <c r="BN69" s="3"/>
      <c r="BO69" s="3"/>
    </row>
    <row r="70" spans="9:67" x14ac:dyDescent="0.2">
      <c r="I70" s="3"/>
      <c r="J70" s="3"/>
      <c r="K70" s="3"/>
      <c r="L70" s="3"/>
      <c r="M70" s="3"/>
      <c r="N70" s="3"/>
      <c r="O70" s="3"/>
      <c r="P70" s="3"/>
      <c r="Q70" s="3"/>
      <c r="AH70" s="3"/>
      <c r="AI70" s="3"/>
      <c r="AJ70" s="3"/>
      <c r="AK70" s="3"/>
      <c r="AL70" s="3"/>
      <c r="AM70" s="3"/>
      <c r="AN70" s="3"/>
      <c r="AO70" s="3"/>
      <c r="AP70" s="3"/>
      <c r="BG70" s="3"/>
      <c r="BH70" s="3"/>
      <c r="BI70" s="3"/>
      <c r="BJ70" s="3"/>
      <c r="BK70" s="3"/>
      <c r="BL70" s="3"/>
      <c r="BM70" s="3"/>
      <c r="BN70" s="3"/>
      <c r="BO70" s="3"/>
    </row>
    <row r="71" spans="9:67" x14ac:dyDescent="0.2">
      <c r="I71" s="3"/>
      <c r="J71" s="3"/>
      <c r="K71" s="3"/>
      <c r="L71" s="3"/>
      <c r="M71" s="3"/>
      <c r="N71" s="3"/>
      <c r="O71" s="3"/>
      <c r="P71" s="3"/>
      <c r="Q71" s="3"/>
      <c r="AH71" s="3"/>
      <c r="AI71" s="3"/>
      <c r="AJ71" s="3"/>
      <c r="AK71" s="3"/>
      <c r="AL71" s="3"/>
      <c r="AM71" s="3"/>
      <c r="AN71" s="3"/>
      <c r="AO71" s="3"/>
      <c r="AP71" s="3"/>
      <c r="BG71" s="3"/>
      <c r="BH71" s="3"/>
      <c r="BI71" s="3"/>
      <c r="BJ71" s="3"/>
      <c r="BK71" s="3"/>
      <c r="BL71" s="3"/>
      <c r="BM71" s="3"/>
      <c r="BN71" s="3"/>
      <c r="BO71" s="3"/>
    </row>
    <row r="72" spans="9:67" x14ac:dyDescent="0.2">
      <c r="I72" s="3"/>
      <c r="J72" s="3"/>
      <c r="K72" s="3"/>
      <c r="L72" s="3"/>
      <c r="M72" s="3"/>
      <c r="N72" s="3"/>
      <c r="O72" s="3"/>
      <c r="P72" s="3"/>
      <c r="Q72" s="3"/>
      <c r="AH72" s="3"/>
      <c r="AI72" s="3"/>
      <c r="AJ72" s="3"/>
      <c r="AK72" s="3"/>
      <c r="AL72" s="3"/>
      <c r="AM72" s="3"/>
      <c r="AN72" s="3"/>
      <c r="AO72" s="3"/>
      <c r="AP72" s="3"/>
      <c r="BG72" s="3"/>
      <c r="BH72" s="3"/>
      <c r="BI72" s="3"/>
      <c r="BJ72" s="3"/>
      <c r="BK72" s="3"/>
      <c r="BL72" s="3"/>
      <c r="BM72" s="3"/>
      <c r="BN72" s="3"/>
      <c r="BO72" s="3"/>
    </row>
    <row r="73" spans="9:67" x14ac:dyDescent="0.2">
      <c r="I73" s="3"/>
      <c r="J73" s="3"/>
      <c r="K73" s="3"/>
      <c r="L73" s="3"/>
      <c r="M73" s="3"/>
      <c r="N73" s="3"/>
      <c r="O73" s="3"/>
      <c r="P73" s="3"/>
      <c r="Q73" s="3"/>
      <c r="AH73" s="3"/>
      <c r="AI73" s="3"/>
      <c r="AJ73" s="3"/>
      <c r="AK73" s="3"/>
      <c r="AL73" s="3"/>
      <c r="AM73" s="3"/>
      <c r="AN73" s="3"/>
      <c r="AO73" s="3"/>
      <c r="AP73" s="3"/>
      <c r="BG73" s="3"/>
      <c r="BH73" s="3"/>
      <c r="BI73" s="3"/>
      <c r="BJ73" s="3"/>
      <c r="BK73" s="3"/>
      <c r="BL73" s="3"/>
      <c r="BM73" s="3"/>
      <c r="BN73" s="3"/>
      <c r="BO73" s="3"/>
    </row>
    <row r="74" spans="9:67" x14ac:dyDescent="0.2">
      <c r="I74" s="3"/>
      <c r="J74" s="3"/>
      <c r="K74" s="3"/>
      <c r="L74" s="3"/>
      <c r="M74" s="3"/>
      <c r="N74" s="3"/>
      <c r="O74" s="3"/>
      <c r="P74" s="3"/>
      <c r="Q74" s="3"/>
      <c r="AH74" s="3"/>
      <c r="AI74" s="3"/>
      <c r="AJ74" s="3"/>
      <c r="AK74" s="3"/>
      <c r="AL74" s="3"/>
      <c r="AM74" s="3"/>
      <c r="AN74" s="3"/>
      <c r="AO74" s="3"/>
      <c r="AP74" s="3"/>
      <c r="BG74" s="3"/>
      <c r="BH74" s="3"/>
      <c r="BI74" s="3"/>
      <c r="BJ74" s="3"/>
      <c r="BK74" s="3"/>
      <c r="BL74" s="3"/>
      <c r="BM74" s="3"/>
      <c r="BN74" s="3"/>
      <c r="BO74" s="3"/>
    </row>
    <row r="75" spans="9:67" x14ac:dyDescent="0.2">
      <c r="I75" s="3"/>
      <c r="J75" s="3"/>
      <c r="K75" s="3"/>
      <c r="L75" s="3"/>
      <c r="M75" s="3"/>
      <c r="N75" s="3"/>
      <c r="O75" s="3"/>
      <c r="P75" s="3"/>
      <c r="Q75" s="3"/>
      <c r="AH75" s="3"/>
      <c r="AI75" s="3"/>
      <c r="AJ75" s="3"/>
      <c r="AK75" s="3"/>
      <c r="AL75" s="3"/>
      <c r="AM75" s="3"/>
      <c r="AN75" s="3"/>
      <c r="AO75" s="3"/>
      <c r="AP75" s="3"/>
      <c r="BG75" s="3"/>
      <c r="BH75" s="3"/>
      <c r="BI75" s="3"/>
      <c r="BJ75" s="3"/>
      <c r="BK75" s="3"/>
      <c r="BL75" s="3"/>
      <c r="BM75" s="3"/>
      <c r="BN75" s="3"/>
      <c r="BO75" s="3"/>
    </row>
    <row r="76" spans="9:67" x14ac:dyDescent="0.2">
      <c r="I76" s="3"/>
      <c r="J76" s="3"/>
      <c r="K76" s="3"/>
      <c r="L76" s="3"/>
      <c r="M76" s="3"/>
      <c r="N76" s="3"/>
      <c r="O76" s="3"/>
      <c r="P76" s="3"/>
      <c r="Q76" s="3"/>
      <c r="AH76" s="3"/>
      <c r="AI76" s="3"/>
      <c r="AJ76" s="3"/>
      <c r="AK76" s="3"/>
      <c r="AL76" s="3"/>
      <c r="AM76" s="3"/>
      <c r="AN76" s="3"/>
      <c r="AO76" s="3"/>
      <c r="AP76" s="3"/>
      <c r="BG76" s="3"/>
      <c r="BH76" s="3"/>
      <c r="BI76" s="3"/>
      <c r="BJ76" s="3"/>
      <c r="BK76" s="3"/>
      <c r="BL76" s="3"/>
      <c r="BM76" s="3"/>
      <c r="BN76" s="3"/>
      <c r="BO76" s="3"/>
    </row>
    <row r="77" spans="9:67" x14ac:dyDescent="0.2">
      <c r="I77" s="3"/>
      <c r="J77" s="3"/>
      <c r="K77" s="3"/>
      <c r="L77" s="3"/>
      <c r="M77" s="3"/>
      <c r="N77" s="3"/>
      <c r="O77" s="3"/>
      <c r="P77" s="3"/>
      <c r="Q77" s="3"/>
      <c r="AH77" s="3"/>
      <c r="AI77" s="3"/>
      <c r="AJ77" s="3"/>
      <c r="AK77" s="3"/>
      <c r="AL77" s="3"/>
      <c r="AM77" s="3"/>
      <c r="AN77" s="3"/>
      <c r="AO77" s="3"/>
      <c r="AP77" s="3"/>
      <c r="BG77" s="3"/>
      <c r="BH77" s="3"/>
      <c r="BI77" s="3"/>
      <c r="BJ77" s="3"/>
      <c r="BK77" s="3"/>
      <c r="BL77" s="3"/>
      <c r="BM77" s="3"/>
      <c r="BN77" s="3"/>
      <c r="BO77" s="3"/>
    </row>
    <row r="78" spans="9:67" x14ac:dyDescent="0.2">
      <c r="I78" s="3"/>
      <c r="J78" s="3"/>
      <c r="K78" s="3"/>
      <c r="L78" s="3"/>
      <c r="M78" s="3"/>
      <c r="N78" s="3"/>
      <c r="O78" s="3"/>
      <c r="P78" s="3"/>
      <c r="Q78" s="3"/>
      <c r="AH78" s="3"/>
      <c r="AI78" s="3"/>
      <c r="AJ78" s="3"/>
      <c r="AK78" s="3"/>
      <c r="AL78" s="3"/>
      <c r="AM78" s="3"/>
      <c r="AN78" s="3"/>
      <c r="AO78" s="3"/>
      <c r="AP78" s="3"/>
      <c r="BG78" s="3"/>
      <c r="BH78" s="3"/>
      <c r="BI78" s="3"/>
      <c r="BJ78" s="3"/>
      <c r="BK78" s="3"/>
      <c r="BL78" s="3"/>
      <c r="BM78" s="3"/>
      <c r="BN78" s="3"/>
      <c r="BO78" s="3"/>
    </row>
    <row r="79" spans="9:67" x14ac:dyDescent="0.2">
      <c r="I79" s="3"/>
      <c r="J79" s="3"/>
      <c r="K79" s="3"/>
      <c r="L79" s="3"/>
      <c r="M79" s="3"/>
      <c r="N79" s="3"/>
      <c r="O79" s="3"/>
      <c r="P79" s="3"/>
      <c r="Q79" s="3"/>
      <c r="AH79" s="3"/>
      <c r="AI79" s="3"/>
      <c r="AJ79" s="3"/>
      <c r="AK79" s="3"/>
      <c r="AL79" s="3"/>
      <c r="AM79" s="3"/>
      <c r="AN79" s="3"/>
      <c r="AO79" s="3"/>
      <c r="AP79" s="3"/>
      <c r="BG79" s="3"/>
      <c r="BH79" s="3"/>
      <c r="BI79" s="3"/>
      <c r="BJ79" s="3"/>
      <c r="BK79" s="3"/>
      <c r="BL79" s="3"/>
      <c r="BM79" s="3"/>
      <c r="BN79" s="3"/>
      <c r="BO79" s="3"/>
    </row>
    <row r="80" spans="9:67" x14ac:dyDescent="0.2">
      <c r="I80" s="3"/>
      <c r="J80" s="3"/>
      <c r="K80" s="3"/>
      <c r="L80" s="3"/>
      <c r="M80" s="3"/>
      <c r="N80" s="3"/>
      <c r="O80" s="3"/>
      <c r="P80" s="3"/>
      <c r="Q80" s="3"/>
      <c r="AH80" s="3"/>
      <c r="AI80" s="3"/>
      <c r="AJ80" s="3"/>
      <c r="AK80" s="3"/>
      <c r="AL80" s="3"/>
      <c r="AM80" s="3"/>
      <c r="AN80" s="3"/>
      <c r="AO80" s="3"/>
      <c r="AP80" s="3"/>
      <c r="BG80" s="3"/>
      <c r="BH80" s="3"/>
      <c r="BI80" s="3"/>
      <c r="BJ80" s="3"/>
      <c r="BK80" s="3"/>
      <c r="BL80" s="3"/>
      <c r="BM80" s="3"/>
      <c r="BN80" s="3"/>
      <c r="BO80" s="3"/>
    </row>
    <row r="81" spans="9:67" x14ac:dyDescent="0.2">
      <c r="I81" s="3"/>
      <c r="J81" s="3"/>
      <c r="K81" s="3"/>
      <c r="L81" s="3"/>
      <c r="M81" s="3"/>
      <c r="N81" s="3"/>
      <c r="O81" s="3"/>
      <c r="P81" s="3"/>
      <c r="Q81" s="3"/>
      <c r="AH81" s="3"/>
      <c r="AI81" s="3"/>
      <c r="AJ81" s="3"/>
      <c r="AK81" s="3"/>
      <c r="AL81" s="3"/>
      <c r="AM81" s="3"/>
      <c r="AN81" s="3"/>
      <c r="AO81" s="3"/>
      <c r="AP81" s="3"/>
      <c r="BG81" s="3"/>
      <c r="BH81" s="3"/>
      <c r="BI81" s="3"/>
      <c r="BJ81" s="3"/>
      <c r="BK81" s="3"/>
      <c r="BL81" s="3"/>
      <c r="BM81" s="3"/>
      <c r="BN81" s="3"/>
      <c r="BO81" s="3"/>
    </row>
    <row r="82" spans="9:67" x14ac:dyDescent="0.2">
      <c r="I82" s="3"/>
      <c r="J82" s="3"/>
      <c r="K82" s="3"/>
      <c r="L82" s="3"/>
      <c r="M82" s="3"/>
      <c r="N82" s="3"/>
      <c r="O82" s="3"/>
      <c r="P82" s="3"/>
      <c r="Q82" s="3"/>
      <c r="AH82" s="3"/>
      <c r="AI82" s="3"/>
      <c r="AJ82" s="3"/>
      <c r="AK82" s="3"/>
      <c r="AL82" s="3"/>
      <c r="AM82" s="3"/>
      <c r="AN82" s="3"/>
      <c r="AO82" s="3"/>
      <c r="AP82" s="3"/>
      <c r="BG82" s="3"/>
      <c r="BH82" s="3"/>
      <c r="BI82" s="3"/>
      <c r="BJ82" s="3"/>
      <c r="BK82" s="3"/>
      <c r="BL82" s="3"/>
      <c r="BM82" s="3"/>
      <c r="BN82" s="3"/>
      <c r="BO82" s="3"/>
    </row>
    <row r="83" spans="9:67" x14ac:dyDescent="0.2">
      <c r="I83" s="3"/>
      <c r="J83" s="3"/>
      <c r="K83" s="3"/>
      <c r="L83" s="3"/>
      <c r="M83" s="3"/>
      <c r="N83" s="3"/>
      <c r="O83" s="3"/>
      <c r="P83" s="3"/>
      <c r="Q83" s="3"/>
      <c r="AH83" s="3"/>
      <c r="AI83" s="3"/>
      <c r="AJ83" s="3"/>
      <c r="AK83" s="3"/>
      <c r="AL83" s="3"/>
      <c r="AM83" s="3"/>
      <c r="AN83" s="3"/>
      <c r="AO83" s="3"/>
      <c r="AP83" s="3"/>
      <c r="BG83" s="3"/>
      <c r="BH83" s="3"/>
      <c r="BI83" s="3"/>
      <c r="BJ83" s="3"/>
      <c r="BK83" s="3"/>
      <c r="BL83" s="3"/>
      <c r="BM83" s="3"/>
      <c r="BN83" s="3"/>
      <c r="BO83" s="3"/>
    </row>
    <row r="84" spans="9:67" x14ac:dyDescent="0.2">
      <c r="I84" s="3"/>
      <c r="J84" s="3"/>
      <c r="K84" s="3"/>
      <c r="L84" s="3"/>
      <c r="M84" s="3"/>
      <c r="N84" s="3"/>
      <c r="O84" s="3"/>
      <c r="P84" s="3"/>
      <c r="Q84" s="3"/>
      <c r="AH84" s="3"/>
      <c r="AI84" s="3"/>
      <c r="AJ84" s="3"/>
      <c r="AK84" s="3"/>
      <c r="AL84" s="3"/>
      <c r="AM84" s="3"/>
      <c r="AN84" s="3"/>
      <c r="AO84" s="3"/>
      <c r="AP84" s="3"/>
      <c r="BG84" s="3"/>
      <c r="BH84" s="3"/>
      <c r="BI84" s="3"/>
      <c r="BJ84" s="3"/>
      <c r="BK84" s="3"/>
      <c r="BL84" s="3"/>
      <c r="BM84" s="3"/>
      <c r="BN84" s="3"/>
      <c r="BO84" s="3"/>
    </row>
    <row r="85" spans="9:67" x14ac:dyDescent="0.2">
      <c r="I85" s="3"/>
      <c r="J85" s="3"/>
      <c r="K85" s="3"/>
      <c r="L85" s="3"/>
      <c r="M85" s="3"/>
      <c r="N85" s="3"/>
      <c r="O85" s="3"/>
      <c r="P85" s="3"/>
      <c r="Q85" s="3"/>
      <c r="AH85" s="3"/>
      <c r="AI85" s="3"/>
      <c r="AJ85" s="3"/>
      <c r="AK85" s="3"/>
      <c r="AL85" s="3"/>
      <c r="AM85" s="3"/>
      <c r="AN85" s="3"/>
      <c r="AO85" s="3"/>
      <c r="AP85" s="3"/>
      <c r="BG85" s="3"/>
      <c r="BH85" s="3"/>
      <c r="BI85" s="3"/>
      <c r="BJ85" s="3"/>
      <c r="BK85" s="3"/>
      <c r="BL85" s="3"/>
      <c r="BM85" s="3"/>
      <c r="BN85" s="3"/>
      <c r="BO85" s="3"/>
    </row>
    <row r="86" spans="9:67" x14ac:dyDescent="0.2">
      <c r="I86" s="3"/>
      <c r="J86" s="3"/>
      <c r="K86" s="3"/>
      <c r="L86" s="3"/>
      <c r="M86" s="3"/>
      <c r="N86" s="3"/>
      <c r="O86" s="3"/>
      <c r="P86" s="3"/>
      <c r="Q86" s="3"/>
      <c r="AH86" s="3"/>
      <c r="AI86" s="3"/>
      <c r="AJ86" s="3"/>
      <c r="AK86" s="3"/>
      <c r="AL86" s="3"/>
      <c r="AM86" s="3"/>
      <c r="AN86" s="3"/>
      <c r="AO86" s="3"/>
      <c r="AP86" s="3"/>
      <c r="BG86" s="3"/>
      <c r="BH86" s="3"/>
      <c r="BI86" s="3"/>
      <c r="BJ86" s="3"/>
      <c r="BK86" s="3"/>
      <c r="BL86" s="3"/>
      <c r="BM86" s="3"/>
      <c r="BN86" s="3"/>
      <c r="BO86" s="3"/>
    </row>
    <row r="87" spans="9:67" x14ac:dyDescent="0.2">
      <c r="I87" s="3"/>
      <c r="J87" s="3"/>
      <c r="K87" s="3"/>
      <c r="L87" s="3"/>
      <c r="M87" s="3"/>
      <c r="N87" s="3"/>
      <c r="O87" s="3"/>
      <c r="P87" s="3"/>
      <c r="Q87" s="3"/>
      <c r="AH87" s="3"/>
      <c r="AI87" s="3"/>
      <c r="AJ87" s="3"/>
      <c r="AK87" s="3"/>
      <c r="AL87" s="3"/>
      <c r="AM87" s="3"/>
      <c r="AN87" s="3"/>
      <c r="AO87" s="3"/>
      <c r="AP87" s="3"/>
      <c r="BG87" s="3"/>
      <c r="BH87" s="3"/>
      <c r="BI87" s="3"/>
      <c r="BJ87" s="3"/>
      <c r="BK87" s="3"/>
      <c r="BL87" s="3"/>
      <c r="BM87" s="3"/>
      <c r="BN87" s="3"/>
      <c r="BO87" s="3"/>
    </row>
    <row r="88" spans="9:67" x14ac:dyDescent="0.2">
      <c r="I88" s="3"/>
      <c r="J88" s="3"/>
      <c r="K88" s="3"/>
      <c r="L88" s="3"/>
      <c r="M88" s="3"/>
      <c r="N88" s="3"/>
      <c r="O88" s="3"/>
      <c r="P88" s="3"/>
      <c r="Q88" s="3"/>
      <c r="AH88" s="3"/>
      <c r="AI88" s="3"/>
      <c r="AJ88" s="3"/>
      <c r="AK88" s="3"/>
      <c r="AL88" s="3"/>
      <c r="AM88" s="3"/>
      <c r="AN88" s="3"/>
      <c r="AO88" s="3"/>
      <c r="AP88" s="3"/>
      <c r="BG88" s="3"/>
      <c r="BH88" s="3"/>
      <c r="BI88" s="3"/>
      <c r="BJ88" s="3"/>
      <c r="BK88" s="3"/>
      <c r="BL88" s="3"/>
      <c r="BM88" s="3"/>
      <c r="BN88" s="3"/>
      <c r="BO88" s="3"/>
    </row>
    <row r="89" spans="9:67" x14ac:dyDescent="0.2">
      <c r="I89" s="3"/>
      <c r="J89" s="3"/>
      <c r="K89" s="3"/>
      <c r="L89" s="3"/>
      <c r="M89" s="3"/>
      <c r="N89" s="3"/>
      <c r="O89" s="3"/>
      <c r="P89" s="3"/>
      <c r="Q89" s="3"/>
      <c r="AH89" s="3"/>
      <c r="AI89" s="3"/>
      <c r="AJ89" s="3"/>
      <c r="AK89" s="3"/>
      <c r="AL89" s="3"/>
      <c r="AM89" s="3"/>
      <c r="AN89" s="3"/>
      <c r="AO89" s="3"/>
      <c r="AP89" s="3"/>
      <c r="BG89" s="3"/>
      <c r="BH89" s="3"/>
      <c r="BI89" s="3"/>
      <c r="BJ89" s="3"/>
      <c r="BK89" s="3"/>
      <c r="BL89" s="3"/>
      <c r="BM89" s="3"/>
      <c r="BN89" s="3"/>
      <c r="BO89" s="3"/>
    </row>
    <row r="90" spans="9:67" x14ac:dyDescent="0.2">
      <c r="I90" s="3"/>
      <c r="J90" s="3"/>
      <c r="K90" s="3"/>
      <c r="L90" s="3"/>
      <c r="M90" s="3"/>
      <c r="N90" s="3"/>
      <c r="O90" s="3"/>
      <c r="P90" s="3"/>
      <c r="Q90" s="3"/>
      <c r="AH90" s="3"/>
      <c r="AI90" s="3"/>
      <c r="AJ90" s="3"/>
      <c r="AK90" s="3"/>
      <c r="AL90" s="3"/>
      <c r="AM90" s="3"/>
      <c r="AN90" s="3"/>
      <c r="AO90" s="3"/>
      <c r="AP90" s="3"/>
      <c r="BG90" s="3"/>
      <c r="BH90" s="3"/>
      <c r="BI90" s="3"/>
      <c r="BJ90" s="3"/>
      <c r="BK90" s="3"/>
      <c r="BL90" s="3"/>
      <c r="BM90" s="3"/>
      <c r="BN90" s="3"/>
      <c r="BO90" s="3"/>
    </row>
    <row r="91" spans="9:67" x14ac:dyDescent="0.2">
      <c r="I91" s="3"/>
      <c r="J91" s="3"/>
      <c r="K91" s="3"/>
      <c r="L91" s="3"/>
      <c r="M91" s="3"/>
      <c r="N91" s="3"/>
      <c r="O91" s="3"/>
      <c r="P91" s="3"/>
      <c r="Q91" s="3"/>
      <c r="AH91" s="3"/>
      <c r="AI91" s="3"/>
      <c r="AJ91" s="3"/>
      <c r="AK91" s="3"/>
      <c r="AL91" s="3"/>
      <c r="AM91" s="3"/>
      <c r="AN91" s="3"/>
      <c r="AO91" s="3"/>
      <c r="AP91" s="3"/>
      <c r="BG91" s="3"/>
      <c r="BH91" s="3"/>
      <c r="BI91" s="3"/>
      <c r="BJ91" s="3"/>
      <c r="BK91" s="3"/>
      <c r="BL91" s="3"/>
      <c r="BM91" s="3"/>
      <c r="BN91" s="3"/>
      <c r="BO91" s="3"/>
    </row>
    <row r="92" spans="9:67" x14ac:dyDescent="0.2">
      <c r="I92" s="3"/>
      <c r="J92" s="3"/>
      <c r="K92" s="3"/>
      <c r="L92" s="3"/>
      <c r="M92" s="3"/>
      <c r="N92" s="3"/>
      <c r="O92" s="3"/>
      <c r="P92" s="3"/>
      <c r="Q92" s="3"/>
      <c r="AH92" s="3"/>
      <c r="AI92" s="3"/>
      <c r="AJ92" s="3"/>
      <c r="AK92" s="3"/>
      <c r="AL92" s="3"/>
      <c r="AM92" s="3"/>
      <c r="AN92" s="3"/>
      <c r="AO92" s="3"/>
      <c r="AP92" s="3"/>
      <c r="BG92" s="3"/>
      <c r="BH92" s="3"/>
      <c r="BI92" s="3"/>
      <c r="BJ92" s="3"/>
      <c r="BK92" s="3"/>
      <c r="BL92" s="3"/>
      <c r="BM92" s="3"/>
      <c r="BN92" s="3"/>
      <c r="BO92" s="3"/>
    </row>
    <row r="93" spans="9:67" x14ac:dyDescent="0.2">
      <c r="I93" s="3"/>
      <c r="J93" s="3"/>
      <c r="K93" s="3"/>
      <c r="L93" s="3"/>
      <c r="M93" s="3"/>
      <c r="N93" s="3"/>
      <c r="O93" s="3"/>
      <c r="P93" s="3"/>
      <c r="Q93" s="3"/>
      <c r="AH93" s="3"/>
      <c r="AI93" s="3"/>
      <c r="AJ93" s="3"/>
      <c r="AK93" s="3"/>
      <c r="AL93" s="3"/>
      <c r="AM93" s="3"/>
      <c r="AN93" s="3"/>
      <c r="AO93" s="3"/>
      <c r="AP93" s="3"/>
      <c r="BG93" s="3"/>
      <c r="BH93" s="3"/>
      <c r="BI93" s="3"/>
      <c r="BJ93" s="3"/>
      <c r="BK93" s="3"/>
      <c r="BL93" s="3"/>
      <c r="BM93" s="3"/>
      <c r="BN93" s="3"/>
      <c r="BO93" s="3"/>
    </row>
    <row r="94" spans="9:67" x14ac:dyDescent="0.2">
      <c r="I94" s="3"/>
      <c r="J94" s="3"/>
      <c r="K94" s="3"/>
      <c r="L94" s="3"/>
      <c r="M94" s="3"/>
      <c r="N94" s="3"/>
      <c r="O94" s="3"/>
      <c r="P94" s="3"/>
      <c r="Q94" s="3"/>
      <c r="AH94" s="3"/>
      <c r="AI94" s="3"/>
      <c r="AJ94" s="3"/>
      <c r="AK94" s="3"/>
      <c r="AL94" s="3"/>
      <c r="AM94" s="3"/>
      <c r="AN94" s="3"/>
      <c r="AO94" s="3"/>
      <c r="AP94" s="3"/>
      <c r="BG94" s="3"/>
      <c r="BH94" s="3"/>
      <c r="BI94" s="3"/>
      <c r="BJ94" s="3"/>
      <c r="BK94" s="3"/>
      <c r="BL94" s="3"/>
      <c r="BM94" s="3"/>
      <c r="BN94" s="3"/>
      <c r="BO94" s="3"/>
    </row>
    <row r="95" spans="9:67" x14ac:dyDescent="0.2">
      <c r="I95" s="3"/>
      <c r="J95" s="3"/>
      <c r="K95" s="3"/>
      <c r="L95" s="3"/>
      <c r="M95" s="3"/>
      <c r="N95" s="3"/>
      <c r="O95" s="3"/>
      <c r="P95" s="3"/>
      <c r="Q95" s="3"/>
      <c r="AH95" s="3"/>
      <c r="AI95" s="3"/>
      <c r="AJ95" s="3"/>
      <c r="AK95" s="3"/>
      <c r="AL95" s="3"/>
      <c r="AM95" s="3"/>
      <c r="AN95" s="3"/>
      <c r="AO95" s="3"/>
      <c r="AP95" s="3"/>
      <c r="BG95" s="3"/>
      <c r="BH95" s="3"/>
      <c r="BI95" s="3"/>
      <c r="BJ95" s="3"/>
      <c r="BK95" s="3"/>
      <c r="BL95" s="3"/>
      <c r="BM95" s="3"/>
      <c r="BN95" s="3"/>
      <c r="BO95" s="3"/>
    </row>
    <row r="96" spans="9:67" x14ac:dyDescent="0.2">
      <c r="I96" s="3"/>
      <c r="J96" s="3"/>
      <c r="K96" s="3"/>
      <c r="L96" s="3"/>
      <c r="M96" s="3"/>
      <c r="N96" s="3"/>
      <c r="O96" s="3"/>
      <c r="P96" s="3"/>
      <c r="Q96" s="3"/>
      <c r="AH96" s="3"/>
      <c r="AI96" s="3"/>
      <c r="AJ96" s="3"/>
      <c r="AK96" s="3"/>
      <c r="AL96" s="3"/>
      <c r="AM96" s="3"/>
      <c r="AN96" s="3"/>
      <c r="AO96" s="3"/>
      <c r="AP96" s="3"/>
      <c r="BG96" s="3"/>
      <c r="BH96" s="3"/>
      <c r="BI96" s="3"/>
      <c r="BJ96" s="3"/>
      <c r="BK96" s="3"/>
      <c r="BL96" s="3"/>
      <c r="BM96" s="3"/>
      <c r="BN96" s="3"/>
      <c r="BO96" s="3"/>
    </row>
    <row r="97" spans="9:67" x14ac:dyDescent="0.2">
      <c r="I97" s="3"/>
      <c r="J97" s="3"/>
      <c r="K97" s="3"/>
      <c r="L97" s="3"/>
      <c r="M97" s="3"/>
      <c r="N97" s="3"/>
      <c r="O97" s="3"/>
      <c r="P97" s="3"/>
      <c r="Q97" s="3"/>
      <c r="AH97" s="3"/>
      <c r="AI97" s="3"/>
      <c r="AJ97" s="3"/>
      <c r="AK97" s="3"/>
      <c r="AL97" s="3"/>
      <c r="AM97" s="3"/>
      <c r="AN97" s="3"/>
      <c r="AO97" s="3"/>
      <c r="AP97" s="3"/>
      <c r="BG97" s="3"/>
      <c r="BH97" s="3"/>
      <c r="BI97" s="3"/>
      <c r="BJ97" s="3"/>
      <c r="BK97" s="3"/>
      <c r="BL97" s="3"/>
      <c r="BM97" s="3"/>
      <c r="BN97" s="3"/>
      <c r="BO97" s="3"/>
    </row>
    <row r="98" spans="9:67" x14ac:dyDescent="0.2">
      <c r="I98" s="3"/>
      <c r="J98" s="3"/>
      <c r="K98" s="3"/>
      <c r="L98" s="3"/>
      <c r="M98" s="3"/>
      <c r="N98" s="3"/>
      <c r="O98" s="3"/>
      <c r="P98" s="3"/>
      <c r="Q98" s="3"/>
      <c r="AH98" s="3"/>
      <c r="AI98" s="3"/>
      <c r="AJ98" s="3"/>
      <c r="AK98" s="3"/>
      <c r="AL98" s="3"/>
      <c r="AM98" s="3"/>
      <c r="AN98" s="3"/>
      <c r="AO98" s="3"/>
      <c r="AP98" s="3"/>
      <c r="BG98" s="3"/>
      <c r="BH98" s="3"/>
      <c r="BI98" s="3"/>
      <c r="BJ98" s="3"/>
      <c r="BK98" s="3"/>
      <c r="BL98" s="3"/>
      <c r="BM98" s="3"/>
      <c r="BN98" s="3"/>
      <c r="BO98" s="3"/>
    </row>
    <row r="99" spans="9:67" x14ac:dyDescent="0.2">
      <c r="I99" s="3"/>
      <c r="J99" s="3"/>
      <c r="K99" s="3"/>
      <c r="L99" s="3"/>
      <c r="M99" s="3"/>
      <c r="N99" s="3"/>
      <c r="O99" s="3"/>
      <c r="P99" s="3"/>
      <c r="Q99" s="3"/>
      <c r="AH99" s="3"/>
      <c r="AI99" s="3"/>
      <c r="AJ99" s="3"/>
      <c r="AK99" s="3"/>
      <c r="AL99" s="3"/>
      <c r="AM99" s="3"/>
      <c r="AN99" s="3"/>
      <c r="AO99" s="3"/>
      <c r="AP99" s="3"/>
      <c r="BG99" s="3"/>
      <c r="BH99" s="3"/>
      <c r="BI99" s="3"/>
      <c r="BJ99" s="3"/>
      <c r="BK99" s="3"/>
      <c r="BL99" s="3"/>
      <c r="BM99" s="3"/>
      <c r="BN99" s="3"/>
      <c r="BO99" s="3"/>
    </row>
    <row r="100" spans="9:67" x14ac:dyDescent="0.2">
      <c r="N100" s="3"/>
      <c r="O100" s="3"/>
      <c r="P100" s="3"/>
      <c r="Q100" s="3"/>
      <c r="AM100" s="3"/>
      <c r="AN100" s="3"/>
      <c r="AO100" s="3"/>
      <c r="AP100" s="3"/>
      <c r="BL100" s="3"/>
      <c r="BM100" s="3"/>
      <c r="BN100" s="3"/>
      <c r="BO100" s="3"/>
    </row>
  </sheetData>
  <pageMargins left="0.75" right="0.75" top="1" bottom="1" header="0.5" footer="0.5"/>
  <pageSetup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16"/>
  <sheetViews>
    <sheetView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C9" sqref="C9"/>
    </sheetView>
  </sheetViews>
  <sheetFormatPr defaultRowHeight="12.75" x14ac:dyDescent="0.2"/>
  <cols>
    <col min="1" max="1" width="10.5703125" customWidth="1"/>
    <col min="2" max="2" width="10" customWidth="1"/>
    <col min="3" max="3" width="18" customWidth="1"/>
    <col min="4" max="5" width="17.5703125" customWidth="1"/>
    <col min="6" max="6" width="18.42578125" customWidth="1"/>
    <col min="7" max="7" width="17.85546875" customWidth="1"/>
    <col min="8" max="8" width="14.42578125" bestFit="1" customWidth="1"/>
    <col min="9" max="9" width="17.42578125" customWidth="1"/>
    <col min="10" max="10" width="17.28515625" customWidth="1"/>
    <col min="11" max="11" width="17.85546875" customWidth="1"/>
    <col min="12" max="12" width="18.85546875" customWidth="1"/>
    <col min="13" max="13" width="17.42578125" customWidth="1"/>
    <col min="14" max="14" width="18" customWidth="1"/>
    <col min="15" max="15" width="18.5703125" customWidth="1"/>
    <col min="16" max="16" width="17.28515625" customWidth="1"/>
    <col min="17" max="17" width="17.5703125" customWidth="1"/>
    <col min="18" max="18" width="18.140625" customWidth="1"/>
    <col min="19" max="19" width="19.28515625" customWidth="1"/>
    <col min="20" max="20" width="18.42578125" customWidth="1"/>
    <col min="21" max="21" width="17.5703125" customWidth="1"/>
    <col min="22" max="22" width="17.28515625" customWidth="1"/>
    <col min="23" max="23" width="18.7109375" customWidth="1"/>
    <col min="24" max="24" width="18.85546875" customWidth="1"/>
    <col min="25" max="25" width="18.140625" customWidth="1"/>
    <col min="26" max="27" width="10.85546875" customWidth="1"/>
    <col min="28" max="28" width="15.28515625" customWidth="1"/>
    <col min="29" max="29" width="14.42578125" customWidth="1"/>
    <col min="30" max="30" width="24.7109375" customWidth="1"/>
    <col min="31" max="31" width="25.42578125" customWidth="1"/>
    <col min="32" max="32" width="27" customWidth="1"/>
    <col min="33" max="33" width="26.28515625" customWidth="1"/>
    <col min="34" max="34" width="26.140625" customWidth="1"/>
    <col min="35" max="35" width="27.140625" customWidth="1"/>
    <col min="36" max="36" width="24.5703125" customWidth="1"/>
    <col min="37" max="37" width="26.7109375" customWidth="1"/>
  </cols>
  <sheetData>
    <row r="1" spans="1:26" x14ac:dyDescent="0.2">
      <c r="A1" s="30" t="s">
        <v>0</v>
      </c>
      <c r="B1" s="30"/>
      <c r="C1" t="s">
        <v>10</v>
      </c>
    </row>
    <row r="2" spans="1:26" s="1" customFormat="1" x14ac:dyDescent="0.2">
      <c r="A2" t="s">
        <v>1</v>
      </c>
      <c r="B2" t="s">
        <v>2</v>
      </c>
      <c r="C2" s="1">
        <v>1918</v>
      </c>
      <c r="D2" s="1">
        <v>1919</v>
      </c>
      <c r="E2" s="1">
        <v>1920</v>
      </c>
      <c r="F2" s="1">
        <v>1921</v>
      </c>
      <c r="G2" s="1">
        <v>1922</v>
      </c>
      <c r="H2" s="1">
        <v>1923</v>
      </c>
      <c r="I2" s="1">
        <v>1924</v>
      </c>
      <c r="J2" s="1">
        <v>1925</v>
      </c>
      <c r="K2" s="1">
        <v>1926</v>
      </c>
      <c r="L2" s="1">
        <v>1927</v>
      </c>
      <c r="M2" s="1">
        <v>1928</v>
      </c>
      <c r="N2" s="1">
        <v>1929</v>
      </c>
      <c r="O2" s="1">
        <v>1930</v>
      </c>
      <c r="P2" s="1">
        <v>1931</v>
      </c>
      <c r="Q2" s="2">
        <v>1932</v>
      </c>
      <c r="R2" s="1">
        <v>1933</v>
      </c>
      <c r="S2" s="1">
        <v>1934</v>
      </c>
      <c r="T2" s="1">
        <v>1935</v>
      </c>
      <c r="U2" s="1">
        <v>1936</v>
      </c>
      <c r="V2" s="1">
        <v>1937</v>
      </c>
      <c r="W2" s="1">
        <v>1938</v>
      </c>
      <c r="X2" s="1">
        <v>1939</v>
      </c>
      <c r="Y2" s="1">
        <v>1940</v>
      </c>
      <c r="Z2" s="1">
        <v>1941</v>
      </c>
    </row>
    <row r="3" spans="1:26" x14ac:dyDescent="0.2">
      <c r="A3" s="4">
        <v>20000</v>
      </c>
      <c r="B3" s="4">
        <v>25000</v>
      </c>
      <c r="C3" s="4">
        <v>31360693</v>
      </c>
      <c r="D3" s="4">
        <v>43590200</v>
      </c>
      <c r="E3" s="4">
        <v>45050205</v>
      </c>
      <c r="F3" s="4">
        <v>37486600</v>
      </c>
      <c r="G3" s="4">
        <v>44191880</v>
      </c>
      <c r="H3" s="3">
        <v>50286230</v>
      </c>
      <c r="I3" s="3">
        <v>68183554</v>
      </c>
      <c r="J3" s="3">
        <v>114998072</v>
      </c>
      <c r="K3" s="3">
        <v>113559996</v>
      </c>
      <c r="L3" s="3">
        <v>115351651</v>
      </c>
      <c r="M3" s="3">
        <v>123557719</v>
      </c>
      <c r="N3" s="3">
        <v>119357266</v>
      </c>
      <c r="O3" s="3">
        <v>81893547</v>
      </c>
      <c r="P3" s="3">
        <v>53184013</v>
      </c>
      <c r="Q3" s="3">
        <v>24178306</v>
      </c>
      <c r="R3" s="3">
        <v>24483413</v>
      </c>
      <c r="S3" s="3">
        <v>32570291</v>
      </c>
      <c r="T3" s="3">
        <v>39680492</v>
      </c>
      <c r="U3" s="3">
        <v>59455480</v>
      </c>
      <c r="V3" s="3">
        <v>57473914</v>
      </c>
      <c r="W3" s="3">
        <v>43156042</v>
      </c>
      <c r="X3" s="3">
        <v>51574281</v>
      </c>
      <c r="Y3" s="3">
        <v>50337276</v>
      </c>
      <c r="Z3">
        <v>52902504</v>
      </c>
    </row>
    <row r="4" spans="1:26" x14ac:dyDescent="0.2">
      <c r="A4" s="4">
        <v>25000</v>
      </c>
      <c r="B4" s="4">
        <v>30000</v>
      </c>
      <c r="C4" s="4">
        <v>19339971</v>
      </c>
      <c r="D4" s="4">
        <v>26438800</v>
      </c>
      <c r="E4" s="4">
        <v>27164221</v>
      </c>
      <c r="F4" s="4">
        <v>22118500</v>
      </c>
      <c r="G4" s="4">
        <v>26883059</v>
      </c>
      <c r="H4" s="3">
        <v>30477265</v>
      </c>
      <c r="I4" s="3">
        <v>42011345</v>
      </c>
      <c r="J4" s="3">
        <v>71494857</v>
      </c>
      <c r="K4" s="3">
        <v>68614664</v>
      </c>
      <c r="L4" s="3">
        <v>70502747</v>
      </c>
      <c r="M4" s="3">
        <v>76909437</v>
      </c>
      <c r="N4" s="3">
        <v>72111007</v>
      </c>
      <c r="O4" s="3">
        <v>47756556</v>
      </c>
      <c r="P4" s="3">
        <v>28582038</v>
      </c>
      <c r="Q4" s="3">
        <v>15001396</v>
      </c>
      <c r="R4" s="3">
        <v>15740188</v>
      </c>
      <c r="S4" s="3">
        <v>18789273</v>
      </c>
      <c r="T4" s="3">
        <v>23265687</v>
      </c>
      <c r="U4" s="3">
        <v>35163379</v>
      </c>
      <c r="V4" s="3">
        <v>33863190</v>
      </c>
      <c r="W4" s="3">
        <v>24383024</v>
      </c>
      <c r="X4" s="3">
        <v>28930121</v>
      </c>
      <c r="Y4" s="3">
        <v>28588489</v>
      </c>
      <c r="Z4">
        <v>30731398</v>
      </c>
    </row>
    <row r="5" spans="1:26" x14ac:dyDescent="0.2">
      <c r="A5" s="4">
        <v>30000</v>
      </c>
      <c r="B5" s="4">
        <v>40000</v>
      </c>
      <c r="C5" s="4">
        <v>22749293</v>
      </c>
      <c r="D5" s="4">
        <v>29009400</v>
      </c>
      <c r="E5" s="4">
        <v>29308578</v>
      </c>
      <c r="F5" s="4">
        <v>24442200</v>
      </c>
      <c r="G5" s="4">
        <v>28780124</v>
      </c>
      <c r="H5" s="3">
        <v>33026076</v>
      </c>
      <c r="I5" s="3">
        <v>46221914</v>
      </c>
      <c r="J5" s="3">
        <v>79591800</v>
      </c>
      <c r="K5" s="3">
        <v>75928216</v>
      </c>
      <c r="L5" s="3">
        <v>78511845</v>
      </c>
      <c r="M5" s="3">
        <v>86898238</v>
      </c>
      <c r="N5" s="3">
        <v>80417158</v>
      </c>
      <c r="O5" s="3">
        <v>51379867</v>
      </c>
      <c r="P5" s="3">
        <v>30025975</v>
      </c>
      <c r="Q5" s="3">
        <v>17465577</v>
      </c>
      <c r="R5" s="3">
        <v>17677778</v>
      </c>
      <c r="S5" s="3">
        <v>19928990</v>
      </c>
      <c r="T5" s="3">
        <v>25139950</v>
      </c>
      <c r="U5" s="3">
        <v>39624218</v>
      </c>
      <c r="V5" s="3">
        <v>37392246</v>
      </c>
      <c r="W5" s="3">
        <v>25562103</v>
      </c>
      <c r="X5" s="3">
        <v>31111120</v>
      </c>
      <c r="Y5" s="3">
        <v>30218325</v>
      </c>
      <c r="Z5">
        <v>32904099</v>
      </c>
    </row>
    <row r="6" spans="1:26" x14ac:dyDescent="0.2">
      <c r="A6" s="4">
        <v>40000</v>
      </c>
      <c r="B6" s="4">
        <v>50000</v>
      </c>
      <c r="C6" s="4">
        <v>12345328</v>
      </c>
      <c r="D6" s="4">
        <v>15626600</v>
      </c>
      <c r="E6" s="4">
        <v>15117152</v>
      </c>
      <c r="F6" s="4">
        <v>11788100</v>
      </c>
      <c r="G6" s="4">
        <v>15778038</v>
      </c>
      <c r="H6" s="3">
        <v>16602480</v>
      </c>
      <c r="I6" s="3">
        <v>23677156</v>
      </c>
      <c r="J6" s="3">
        <v>41547439</v>
      </c>
      <c r="K6" s="3">
        <v>39542976</v>
      </c>
      <c r="L6" s="3">
        <v>41886041</v>
      </c>
      <c r="M6" s="3">
        <v>47422640</v>
      </c>
      <c r="N6" s="3">
        <v>42890612</v>
      </c>
      <c r="O6" s="3">
        <v>25849260</v>
      </c>
      <c r="P6" s="3">
        <v>14844504</v>
      </c>
      <c r="Q6" s="3">
        <v>8912279</v>
      </c>
      <c r="R6" s="3">
        <v>9373211</v>
      </c>
      <c r="S6" s="3">
        <v>10301187</v>
      </c>
      <c r="T6" s="3">
        <v>12824480</v>
      </c>
      <c r="U6" s="3">
        <v>20747769</v>
      </c>
      <c r="V6" s="3">
        <v>19059843</v>
      </c>
      <c r="W6" s="3">
        <v>12378014</v>
      </c>
      <c r="X6" s="3">
        <v>15370360</v>
      </c>
      <c r="Y6" s="3">
        <v>15106556</v>
      </c>
      <c r="Z6">
        <v>16569251</v>
      </c>
    </row>
    <row r="7" spans="1:26" x14ac:dyDescent="0.2">
      <c r="A7" s="4">
        <v>50000</v>
      </c>
      <c r="B7" s="4">
        <v>60000</v>
      </c>
      <c r="C7" s="4">
        <v>6845343</v>
      </c>
      <c r="D7" s="4">
        <v>9699400</v>
      </c>
      <c r="E7" s="4">
        <v>8613544</v>
      </c>
      <c r="F7" s="4">
        <v>6834100</v>
      </c>
      <c r="G7" s="4">
        <v>9121119</v>
      </c>
      <c r="H7" s="3">
        <v>9433019</v>
      </c>
      <c r="I7" s="3">
        <v>13859861</v>
      </c>
      <c r="J7" s="3">
        <v>24751258</v>
      </c>
      <c r="K7" s="3">
        <v>23823892</v>
      </c>
      <c r="L7" s="3">
        <v>25192710</v>
      </c>
      <c r="M7" s="3">
        <v>29267846</v>
      </c>
      <c r="N7" s="3">
        <v>25795780</v>
      </c>
      <c r="O7" s="3">
        <v>15289998</v>
      </c>
      <c r="P7" s="3">
        <v>8946189</v>
      </c>
      <c r="Q7" s="3">
        <v>5127398</v>
      </c>
      <c r="R7" s="3">
        <v>5467229</v>
      </c>
      <c r="S7" s="3">
        <v>5717148</v>
      </c>
      <c r="T7" s="3">
        <v>7732555</v>
      </c>
      <c r="U7" s="3">
        <v>12488438</v>
      </c>
      <c r="V7" s="3">
        <v>11124473</v>
      </c>
      <c r="W7" s="3">
        <v>6813794</v>
      </c>
      <c r="X7" s="3">
        <v>8666037</v>
      </c>
      <c r="Y7" s="3">
        <v>8482429</v>
      </c>
      <c r="Z7">
        <v>9468097</v>
      </c>
    </row>
    <row r="8" spans="1:26" x14ac:dyDescent="0.2">
      <c r="A8" s="4">
        <v>60000</v>
      </c>
      <c r="B8" s="4">
        <v>70000</v>
      </c>
      <c r="C8" s="4">
        <v>4461258</v>
      </c>
      <c r="D8" s="4">
        <v>5892000</v>
      </c>
      <c r="E8" s="4">
        <v>5410897</v>
      </c>
      <c r="F8" s="4">
        <v>4340800</v>
      </c>
      <c r="G8" s="4">
        <v>5779611</v>
      </c>
      <c r="H8" s="3">
        <v>5847378</v>
      </c>
      <c r="I8" s="3">
        <v>8889604</v>
      </c>
      <c r="J8" s="3">
        <v>15754031</v>
      </c>
      <c r="K8" s="3">
        <v>15392174</v>
      </c>
      <c r="L8" s="3">
        <v>17363193</v>
      </c>
      <c r="M8" s="3">
        <v>19631212</v>
      </c>
      <c r="N8" s="3">
        <v>17203278</v>
      </c>
      <c r="O8" s="3">
        <v>9591765</v>
      </c>
      <c r="P8" s="3">
        <v>5392413</v>
      </c>
      <c r="Q8" s="3">
        <v>3078759</v>
      </c>
      <c r="R8" s="3">
        <v>3380439</v>
      </c>
      <c r="S8" s="3">
        <v>3570282</v>
      </c>
      <c r="T8" s="3">
        <v>4481822</v>
      </c>
      <c r="U8" s="3">
        <v>7804940</v>
      </c>
      <c r="V8" s="3">
        <v>7016982</v>
      </c>
      <c r="W8" s="3">
        <v>4131679</v>
      </c>
      <c r="X8" s="3">
        <v>5418932</v>
      </c>
      <c r="Y8" s="3">
        <v>5157417</v>
      </c>
      <c r="Z8" s="3">
        <v>6009101</v>
      </c>
    </row>
    <row r="9" spans="1:26" x14ac:dyDescent="0.2">
      <c r="A9" s="4">
        <v>70000</v>
      </c>
      <c r="B9" s="4">
        <v>80000</v>
      </c>
      <c r="C9" s="4">
        <v>3072269</v>
      </c>
      <c r="D9" s="4">
        <v>4171400</v>
      </c>
      <c r="E9" s="4">
        <v>3536853</v>
      </c>
      <c r="F9" s="4">
        <v>2744900</v>
      </c>
      <c r="G9" s="4">
        <v>3768308</v>
      </c>
      <c r="H9" s="3">
        <v>3755645</v>
      </c>
      <c r="I9" s="3">
        <v>5769468</v>
      </c>
      <c r="J9" s="3">
        <v>11089345</v>
      </c>
      <c r="K9" s="3">
        <v>10354952</v>
      </c>
      <c r="L9" s="3">
        <v>11536349</v>
      </c>
      <c r="M9" s="3">
        <v>13901325</v>
      </c>
      <c r="N9" s="3">
        <v>12031032</v>
      </c>
      <c r="O9" s="3">
        <v>6616814</v>
      </c>
      <c r="P9" s="3">
        <v>3719306</v>
      </c>
      <c r="Q9" s="3">
        <v>1964264</v>
      </c>
      <c r="R9" s="3">
        <v>2030865</v>
      </c>
      <c r="S9" s="3">
        <v>2106296</v>
      </c>
      <c r="T9" s="3">
        <v>2996938</v>
      </c>
      <c r="U9" s="3">
        <v>4896258</v>
      </c>
      <c r="V9" s="3">
        <v>4594816</v>
      </c>
      <c r="W9" s="3">
        <v>2677868</v>
      </c>
      <c r="X9" s="3">
        <v>3553374</v>
      </c>
      <c r="Y9" s="3">
        <v>3266043</v>
      </c>
      <c r="Z9" s="3">
        <v>3804820</v>
      </c>
    </row>
    <row r="10" spans="1:26" x14ac:dyDescent="0.2">
      <c r="A10" s="4">
        <v>80000</v>
      </c>
      <c r="B10" s="4">
        <v>90000</v>
      </c>
      <c r="C10" s="4">
        <v>2158380</v>
      </c>
      <c r="D10" s="4">
        <v>2847800</v>
      </c>
      <c r="E10" s="4">
        <v>2385288</v>
      </c>
      <c r="F10" s="4">
        <v>1842300</v>
      </c>
      <c r="G10" s="4">
        <v>2699995</v>
      </c>
      <c r="H10" s="3">
        <v>2679224</v>
      </c>
      <c r="I10" s="3">
        <v>4310330</v>
      </c>
      <c r="J10" s="3">
        <v>7723427</v>
      </c>
      <c r="K10" s="3">
        <v>7707687</v>
      </c>
      <c r="L10" s="3">
        <v>8293700</v>
      </c>
      <c r="M10" s="3">
        <v>10143585</v>
      </c>
      <c r="N10" s="3">
        <v>8692039</v>
      </c>
      <c r="O10" s="3">
        <v>4400088</v>
      </c>
      <c r="P10" s="3">
        <v>2261717</v>
      </c>
      <c r="Q10" s="3">
        <v>1366732</v>
      </c>
      <c r="R10" s="3">
        <v>1361314</v>
      </c>
      <c r="S10" s="3">
        <v>1571874</v>
      </c>
      <c r="T10" s="3">
        <v>2092670</v>
      </c>
      <c r="U10" s="3">
        <v>3463998</v>
      </c>
      <c r="V10" s="3">
        <v>2927859</v>
      </c>
      <c r="W10" s="3">
        <v>1918510</v>
      </c>
      <c r="X10" s="3">
        <v>2239613</v>
      </c>
      <c r="Y10" s="3">
        <v>2324258</v>
      </c>
      <c r="Z10" s="3">
        <v>2646496</v>
      </c>
    </row>
    <row r="11" spans="1:26" x14ac:dyDescent="0.2">
      <c r="A11" s="4">
        <v>90000</v>
      </c>
      <c r="B11" s="4">
        <v>100000</v>
      </c>
      <c r="C11" s="4">
        <v>1689182</v>
      </c>
      <c r="D11" s="4">
        <v>2012200</v>
      </c>
      <c r="E11" s="4">
        <v>1755689</v>
      </c>
      <c r="F11" s="4">
        <v>1240500</v>
      </c>
      <c r="G11" s="4">
        <v>1754611</v>
      </c>
      <c r="H11" s="3">
        <v>1835030</v>
      </c>
      <c r="I11" s="3">
        <v>3185903</v>
      </c>
      <c r="J11" s="3">
        <v>5739114</v>
      </c>
      <c r="K11" s="3">
        <v>5477110</v>
      </c>
      <c r="L11" s="3">
        <v>6223144</v>
      </c>
      <c r="M11" s="3">
        <v>7738490</v>
      </c>
      <c r="N11" s="3">
        <v>6729326</v>
      </c>
      <c r="O11" s="3">
        <v>3268314</v>
      </c>
      <c r="P11" s="3">
        <v>2051281</v>
      </c>
      <c r="Q11" s="3">
        <v>877510</v>
      </c>
      <c r="R11" s="3">
        <v>1038422</v>
      </c>
      <c r="S11" s="3">
        <v>1080377</v>
      </c>
      <c r="T11" s="3">
        <v>1325683</v>
      </c>
      <c r="U11" s="3">
        <v>2556581</v>
      </c>
      <c r="V11" s="3">
        <v>2120520</v>
      </c>
      <c r="W11" s="3">
        <v>1207487</v>
      </c>
      <c r="X11" s="3">
        <v>1580669</v>
      </c>
      <c r="Y11" s="3">
        <v>1585893</v>
      </c>
      <c r="Z11" s="3">
        <v>1935796</v>
      </c>
    </row>
    <row r="12" spans="1:26" x14ac:dyDescent="0.2">
      <c r="A12" s="4">
        <v>100000</v>
      </c>
      <c r="B12" s="4">
        <v>150000</v>
      </c>
      <c r="C12" s="4">
        <v>4154160</v>
      </c>
      <c r="D12" s="4">
        <v>5323200</v>
      </c>
      <c r="E12" s="4">
        <v>3724543</v>
      </c>
      <c r="F12" s="4">
        <v>2509600</v>
      </c>
      <c r="G12" s="4">
        <v>3995091</v>
      </c>
      <c r="H12" s="3">
        <v>4149365</v>
      </c>
      <c r="I12" s="3">
        <v>16564894</v>
      </c>
      <c r="J12" s="3">
        <v>14181562</v>
      </c>
      <c r="K12" s="3">
        <v>13933353</v>
      </c>
      <c r="L12" s="3">
        <v>15478213</v>
      </c>
      <c r="M12" s="3">
        <v>20657270</v>
      </c>
      <c r="N12" s="3">
        <v>17774114</v>
      </c>
      <c r="O12" s="3">
        <v>8282366</v>
      </c>
      <c r="P12" s="3">
        <v>4367025</v>
      </c>
      <c r="Q12" s="3">
        <v>1918492</v>
      </c>
      <c r="R12" s="3">
        <v>2273220</v>
      </c>
      <c r="S12" s="3">
        <v>2184215</v>
      </c>
      <c r="T12" s="3">
        <v>3150568</v>
      </c>
      <c r="U12" s="3">
        <v>5861210</v>
      </c>
      <c r="V12" s="3">
        <v>4960975</v>
      </c>
      <c r="W12" s="3">
        <v>2915506</v>
      </c>
      <c r="X12" s="3">
        <v>3591260</v>
      </c>
      <c r="Y12" s="3">
        <v>3619262</v>
      </c>
      <c r="Z12" s="3">
        <v>4380199</v>
      </c>
    </row>
    <row r="13" spans="1:26" x14ac:dyDescent="0.2">
      <c r="A13" s="4">
        <v>150000</v>
      </c>
      <c r="B13" s="4">
        <f>A14</f>
        <v>200000</v>
      </c>
      <c r="C13" s="4">
        <v>1439336</v>
      </c>
      <c r="D13" s="4">
        <v>1940200</v>
      </c>
      <c r="E13" s="4">
        <v>966808</v>
      </c>
      <c r="F13" s="4">
        <v>772600</v>
      </c>
      <c r="G13" s="4">
        <v>1349623</v>
      </c>
      <c r="H13" s="3">
        <v>1264548</v>
      </c>
      <c r="I13" s="3">
        <v>2199619</v>
      </c>
      <c r="J13" s="3">
        <v>5053125</v>
      </c>
      <c r="K13" s="3">
        <v>5311438</v>
      </c>
      <c r="L13" s="3">
        <v>6088947</v>
      </c>
      <c r="M13" s="3">
        <v>8810714</v>
      </c>
      <c r="N13" s="3">
        <v>7719341</v>
      </c>
      <c r="O13" s="3">
        <v>3036654</v>
      </c>
      <c r="P13" s="3">
        <v>1610081</v>
      </c>
      <c r="Q13" s="3">
        <v>650165</v>
      </c>
      <c r="R13" s="3">
        <v>809299</v>
      </c>
      <c r="S13" s="3">
        <v>791016</v>
      </c>
      <c r="T13" s="3">
        <v>1203392</v>
      </c>
      <c r="U13" s="3">
        <v>1995169</v>
      </c>
      <c r="V13" s="3">
        <v>1693415</v>
      </c>
      <c r="W13" s="3">
        <v>917749</v>
      </c>
      <c r="X13" s="3">
        <v>1186949</v>
      </c>
      <c r="Y13" s="3">
        <v>1249415</v>
      </c>
      <c r="Z13" s="3">
        <v>1495157</v>
      </c>
    </row>
    <row r="14" spans="1:26" x14ac:dyDescent="0.2">
      <c r="A14" s="4">
        <v>200000</v>
      </c>
      <c r="B14" s="4">
        <f t="shared" ref="B14:B20" si="0">A15</f>
        <v>250000</v>
      </c>
      <c r="C14" s="4">
        <v>699100</v>
      </c>
      <c r="D14" s="4">
        <v>983600</v>
      </c>
      <c r="E14" s="4">
        <v>514874</v>
      </c>
      <c r="F14" s="4">
        <v>378000</v>
      </c>
      <c r="G14" s="4">
        <v>589037</v>
      </c>
      <c r="H14" s="3">
        <v>580050</v>
      </c>
      <c r="I14" s="3">
        <v>1072805</v>
      </c>
      <c r="J14" s="3">
        <v>2634966</v>
      </c>
      <c r="K14" s="3">
        <v>2542670</v>
      </c>
      <c r="L14" s="3">
        <v>3102935</v>
      </c>
      <c r="M14" s="3">
        <v>4806456</v>
      </c>
      <c r="N14" s="3">
        <v>4232776</v>
      </c>
      <c r="O14" s="3">
        <v>1392685</v>
      </c>
      <c r="P14" s="3">
        <v>658275</v>
      </c>
      <c r="Q14" s="3">
        <v>282563</v>
      </c>
      <c r="R14" s="3">
        <v>377733</v>
      </c>
      <c r="S14" s="3">
        <v>432100</v>
      </c>
      <c r="T14" s="3">
        <v>487724</v>
      </c>
      <c r="U14" s="3">
        <v>959975</v>
      </c>
      <c r="V14" s="3">
        <v>801400</v>
      </c>
      <c r="W14" s="3">
        <v>496973</v>
      </c>
      <c r="X14" s="3">
        <v>548992</v>
      </c>
      <c r="Y14" s="3">
        <v>530908</v>
      </c>
      <c r="Z14" s="3">
        <v>683616</v>
      </c>
    </row>
    <row r="15" spans="1:26" x14ac:dyDescent="0.2">
      <c r="A15" s="4">
        <v>250000</v>
      </c>
      <c r="B15" s="4">
        <f t="shared" si="0"/>
        <v>300000</v>
      </c>
      <c r="C15" s="4">
        <v>405199</v>
      </c>
      <c r="D15" s="4">
        <v>440400</v>
      </c>
      <c r="E15" s="4">
        <v>279200</v>
      </c>
      <c r="F15" s="4">
        <v>137400</v>
      </c>
      <c r="G15" s="4">
        <v>354292</v>
      </c>
      <c r="H15" s="3">
        <v>315900</v>
      </c>
      <c r="I15" s="3">
        <v>454863</v>
      </c>
      <c r="J15" s="3">
        <v>1462039</v>
      </c>
      <c r="K15" s="3">
        <v>1442383</v>
      </c>
      <c r="L15" s="3">
        <v>1809193</v>
      </c>
      <c r="M15" s="3">
        <v>2725926</v>
      </c>
      <c r="N15" s="3">
        <v>2645559</v>
      </c>
      <c r="O15" s="3">
        <v>886175</v>
      </c>
      <c r="P15" s="3">
        <v>427270</v>
      </c>
      <c r="Q15" s="3">
        <v>140533</v>
      </c>
      <c r="R15" s="3">
        <v>217383</v>
      </c>
      <c r="S15" s="3">
        <v>257176</v>
      </c>
      <c r="T15" s="3">
        <v>281992</v>
      </c>
      <c r="U15" s="3">
        <v>463875</v>
      </c>
      <c r="V15" s="3">
        <v>418207</v>
      </c>
      <c r="W15" s="3">
        <v>257621</v>
      </c>
      <c r="X15" s="3">
        <v>290886</v>
      </c>
      <c r="Y15" s="3">
        <v>343434</v>
      </c>
      <c r="Z15" s="3">
        <v>329462</v>
      </c>
    </row>
    <row r="16" spans="1:26" x14ac:dyDescent="0.2">
      <c r="A16" s="4">
        <v>300000</v>
      </c>
      <c r="B16" s="4">
        <f t="shared" si="0"/>
        <v>400000</v>
      </c>
      <c r="C16" s="4">
        <v>428752</v>
      </c>
      <c r="D16" s="4">
        <v>494800</v>
      </c>
      <c r="E16" s="4">
        <v>265100</v>
      </c>
      <c r="F16" s="4">
        <v>161800</v>
      </c>
      <c r="G16" s="4">
        <v>341459</v>
      </c>
      <c r="H16" s="3">
        <v>330272</v>
      </c>
      <c r="I16" s="3">
        <v>653392</v>
      </c>
      <c r="J16" s="3">
        <v>1552176</v>
      </c>
      <c r="K16" s="3">
        <v>1490423</v>
      </c>
      <c r="L16" s="3">
        <v>2093283</v>
      </c>
      <c r="M16" s="3">
        <v>3415096</v>
      </c>
      <c r="N16" s="3">
        <v>2720724</v>
      </c>
      <c r="O16" s="3">
        <v>968935</v>
      </c>
      <c r="P16" s="3">
        <v>429950</v>
      </c>
      <c r="Q16" s="3">
        <v>150074</v>
      </c>
      <c r="R16" s="3">
        <v>183374</v>
      </c>
      <c r="S16" s="3">
        <v>165575</v>
      </c>
      <c r="T16" s="3">
        <v>268358</v>
      </c>
      <c r="U16" s="3">
        <v>473197</v>
      </c>
      <c r="V16" s="3">
        <v>417660</v>
      </c>
      <c r="W16" s="3">
        <v>276201</v>
      </c>
      <c r="X16" s="3">
        <v>282610</v>
      </c>
      <c r="Y16" s="3">
        <v>339383</v>
      </c>
      <c r="Z16" s="3">
        <v>380248</v>
      </c>
    </row>
    <row r="17" spans="1:37" x14ac:dyDescent="0.2">
      <c r="A17" s="4">
        <v>400000</v>
      </c>
      <c r="B17" s="4">
        <f t="shared" si="0"/>
        <v>500000</v>
      </c>
      <c r="C17" s="4">
        <v>187780</v>
      </c>
      <c r="D17" s="4">
        <v>254000</v>
      </c>
      <c r="E17" s="4">
        <v>107975</v>
      </c>
      <c r="F17" s="4">
        <v>91400</v>
      </c>
      <c r="G17" s="4">
        <v>161400</v>
      </c>
      <c r="H17" s="3">
        <v>172500</v>
      </c>
      <c r="I17" s="3">
        <v>259833</v>
      </c>
      <c r="J17" s="3">
        <v>824008</v>
      </c>
      <c r="K17" s="3">
        <v>850430</v>
      </c>
      <c r="L17" s="3">
        <v>1075550</v>
      </c>
      <c r="M17" s="3">
        <v>1636214</v>
      </c>
      <c r="N17" s="3">
        <v>1635283</v>
      </c>
      <c r="O17" s="3">
        <v>361166</v>
      </c>
      <c r="P17" s="3">
        <v>182775</v>
      </c>
      <c r="Q17" s="3">
        <v>60075</v>
      </c>
      <c r="R17" s="3">
        <v>89975</v>
      </c>
      <c r="S17" s="3">
        <v>78050</v>
      </c>
      <c r="T17" s="3">
        <v>158525</v>
      </c>
      <c r="U17" s="3">
        <v>237434</v>
      </c>
      <c r="V17" s="3">
        <v>220637</v>
      </c>
      <c r="W17" s="3">
        <v>133807</v>
      </c>
      <c r="X17" s="3">
        <v>188532</v>
      </c>
      <c r="Y17" s="3">
        <v>171867</v>
      </c>
      <c r="Z17" s="3">
        <v>190841</v>
      </c>
    </row>
    <row r="18" spans="1:37" x14ac:dyDescent="0.2">
      <c r="A18" s="4">
        <v>500000</v>
      </c>
      <c r="B18" s="4">
        <f t="shared" si="0"/>
        <v>750000</v>
      </c>
      <c r="C18" s="4">
        <v>196966</v>
      </c>
      <c r="D18" s="4">
        <v>231200</v>
      </c>
      <c r="E18" s="4">
        <v>136400</v>
      </c>
      <c r="F18" s="4">
        <v>67500</v>
      </c>
      <c r="G18" s="4">
        <v>167200</v>
      </c>
      <c r="H18" s="3">
        <v>148265</v>
      </c>
      <c r="I18" s="3">
        <v>343000</v>
      </c>
      <c r="J18" s="3">
        <v>913430</v>
      </c>
      <c r="K18" s="3">
        <v>872763</v>
      </c>
      <c r="L18" s="3">
        <v>1007364</v>
      </c>
      <c r="M18" s="3">
        <v>1925632</v>
      </c>
      <c r="N18" s="3">
        <v>1867999</v>
      </c>
      <c r="O18" s="3">
        <v>570200</v>
      </c>
      <c r="P18" s="3">
        <v>248100</v>
      </c>
      <c r="Q18" s="3">
        <v>108233</v>
      </c>
      <c r="R18" s="3">
        <v>100800</v>
      </c>
      <c r="S18" s="3">
        <v>114783</v>
      </c>
      <c r="T18" s="3">
        <v>154415</v>
      </c>
      <c r="U18" s="3">
        <v>256932</v>
      </c>
      <c r="V18" s="3">
        <v>233270</v>
      </c>
      <c r="W18" s="3">
        <v>171292</v>
      </c>
      <c r="X18" s="3">
        <v>186008</v>
      </c>
      <c r="Y18" s="3">
        <v>145034</v>
      </c>
      <c r="Z18" s="3">
        <v>166496</v>
      </c>
    </row>
    <row r="19" spans="1:37" x14ac:dyDescent="0.2">
      <c r="A19" s="4">
        <v>750000</v>
      </c>
      <c r="B19" s="4">
        <f t="shared" si="0"/>
        <v>1000000</v>
      </c>
      <c r="C19" s="4">
        <v>62837</v>
      </c>
      <c r="D19" s="4">
        <v>111000</v>
      </c>
      <c r="E19" s="4">
        <v>38600</v>
      </c>
      <c r="F19" s="4">
        <v>23800</v>
      </c>
      <c r="G19" s="4">
        <v>60400</v>
      </c>
      <c r="H19" s="3">
        <v>47000</v>
      </c>
      <c r="I19" s="3">
        <v>90450</v>
      </c>
      <c r="J19" s="3">
        <v>343992</v>
      </c>
      <c r="K19" s="3">
        <v>355103</v>
      </c>
      <c r="L19" s="3">
        <v>458664</v>
      </c>
      <c r="M19" s="3">
        <v>802227</v>
      </c>
      <c r="N19" s="3">
        <v>705322</v>
      </c>
      <c r="O19" s="3">
        <v>179350</v>
      </c>
      <c r="P19" s="3">
        <v>92550</v>
      </c>
      <c r="Q19" s="3">
        <v>38000</v>
      </c>
      <c r="R19" s="3">
        <v>40225</v>
      </c>
      <c r="S19" s="3">
        <v>58317</v>
      </c>
      <c r="T19" s="3">
        <v>69363</v>
      </c>
      <c r="U19" s="3">
        <v>121675</v>
      </c>
      <c r="V19" s="3">
        <v>129617</v>
      </c>
      <c r="W19" s="3">
        <v>63667</v>
      </c>
      <c r="X19" s="3">
        <v>57300</v>
      </c>
      <c r="Y19" s="3">
        <v>64900</v>
      </c>
      <c r="Z19" s="3">
        <v>76516</v>
      </c>
    </row>
    <row r="20" spans="1:37" x14ac:dyDescent="0.2">
      <c r="A20" s="4">
        <v>1000000</v>
      </c>
      <c r="B20" s="4">
        <f t="shared" si="0"/>
        <v>1500000</v>
      </c>
      <c r="C20" s="4">
        <v>40633</v>
      </c>
      <c r="D20" s="4">
        <v>56600</v>
      </c>
      <c r="E20" s="4">
        <v>16900</v>
      </c>
      <c r="F20" s="4">
        <v>17400</v>
      </c>
      <c r="G20" s="4">
        <v>55800</v>
      </c>
      <c r="H20" s="3">
        <v>55902</v>
      </c>
      <c r="I20" s="3">
        <v>57350</v>
      </c>
      <c r="J20" s="3">
        <v>280952</v>
      </c>
      <c r="K20" s="3">
        <v>289956</v>
      </c>
      <c r="L20" s="3">
        <v>356450</v>
      </c>
      <c r="M20" s="3">
        <v>743994</v>
      </c>
      <c r="N20" s="3">
        <v>539100</v>
      </c>
      <c r="O20" s="3">
        <v>190050</v>
      </c>
      <c r="P20" s="3">
        <v>87591</v>
      </c>
      <c r="Q20" s="3">
        <v>17500</v>
      </c>
      <c r="R20" s="3">
        <v>44200</v>
      </c>
      <c r="S20" s="3">
        <v>48075</v>
      </c>
      <c r="T20" s="3">
        <v>38599</v>
      </c>
      <c r="U20" s="3">
        <v>76292</v>
      </c>
      <c r="V20" s="3">
        <v>64824</v>
      </c>
      <c r="W20" s="3">
        <v>65225</v>
      </c>
      <c r="X20" s="3">
        <v>55767</v>
      </c>
      <c r="Y20" s="3">
        <v>52367</v>
      </c>
      <c r="Z20" s="3">
        <v>49200</v>
      </c>
    </row>
    <row r="21" spans="1:37" x14ac:dyDescent="0.2">
      <c r="A21" s="4">
        <v>1500000</v>
      </c>
      <c r="B21" s="6">
        <v>99999999</v>
      </c>
      <c r="C21" s="4">
        <v>16400</v>
      </c>
      <c r="D21" s="4">
        <v>23400</v>
      </c>
      <c r="E21" s="4">
        <v>3200</v>
      </c>
      <c r="F21" s="4">
        <v>0</v>
      </c>
      <c r="G21" s="4">
        <v>14200</v>
      </c>
      <c r="H21" s="3">
        <v>16400</v>
      </c>
      <c r="I21" s="3">
        <v>20950</v>
      </c>
      <c r="J21" s="3">
        <v>105050</v>
      </c>
      <c r="K21" s="3">
        <v>300950</v>
      </c>
      <c r="L21" s="3">
        <v>321653</v>
      </c>
      <c r="M21" s="3">
        <v>635781</v>
      </c>
      <c r="N21" s="3">
        <v>675611</v>
      </c>
      <c r="O21" s="3">
        <v>123400</v>
      </c>
      <c r="P21" s="3">
        <v>83100</v>
      </c>
      <c r="Q21" s="3">
        <v>14150</v>
      </c>
      <c r="R21" s="3">
        <v>41049</v>
      </c>
      <c r="S21" s="3">
        <v>23233</v>
      </c>
      <c r="T21" s="3">
        <v>39000</v>
      </c>
      <c r="U21" s="3">
        <v>61967</v>
      </c>
      <c r="V21" s="3">
        <v>44967</v>
      </c>
      <c r="W21" s="3">
        <v>54967</v>
      </c>
      <c r="X21" s="3">
        <v>48800</v>
      </c>
      <c r="Y21" s="3">
        <v>40867</v>
      </c>
      <c r="Z21" s="3">
        <v>33592</v>
      </c>
    </row>
    <row r="22" spans="1:37" x14ac:dyDescent="0.2">
      <c r="A22" s="4"/>
      <c r="B22" s="4"/>
      <c r="C22" s="4"/>
      <c r="D22" s="4"/>
      <c r="E22" s="4"/>
      <c r="F22" s="4"/>
      <c r="G22" s="4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37" x14ac:dyDescent="0.2">
      <c r="A23" s="4"/>
      <c r="B23" s="4"/>
      <c r="C23" s="4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37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3"/>
      <c r="V24" s="4"/>
      <c r="W24" s="3"/>
      <c r="X24" s="4"/>
      <c r="Y24" s="4"/>
      <c r="Z24" s="3"/>
    </row>
    <row r="25" spans="1:37" x14ac:dyDescent="0.2">
      <c r="A25" s="4"/>
      <c r="B25" s="4"/>
      <c r="C25" s="4"/>
      <c r="D25" s="4"/>
      <c r="E25" s="4"/>
      <c r="F25" s="4"/>
      <c r="G25" s="4"/>
      <c r="H25" s="4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37" x14ac:dyDescent="0.2">
      <c r="A26" s="4"/>
      <c r="B26" s="6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3"/>
      <c r="S26" s="3"/>
      <c r="T26" s="3"/>
      <c r="U26" s="3"/>
      <c r="V26" s="3"/>
      <c r="W26" s="3"/>
      <c r="X26" s="3"/>
      <c r="Y26" s="3"/>
      <c r="Z26" s="3"/>
    </row>
    <row r="27" spans="1:37" x14ac:dyDescent="0.2">
      <c r="A27" s="4"/>
      <c r="B27" s="6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3"/>
      <c r="U27" s="3"/>
      <c r="V27" s="3"/>
      <c r="W27" s="3"/>
      <c r="X27" s="3"/>
      <c r="Y27" s="3"/>
      <c r="Z27" s="3"/>
    </row>
    <row r="28" spans="1:37" x14ac:dyDescent="0.2">
      <c r="A28" s="4"/>
      <c r="B28" s="6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3"/>
      <c r="V28" s="3"/>
      <c r="W28" s="3"/>
      <c r="X28" s="3"/>
      <c r="Y28" s="3"/>
      <c r="Z28" s="3"/>
    </row>
    <row r="29" spans="1:37" x14ac:dyDescent="0.2">
      <c r="A29" s="4"/>
      <c r="B29" s="6"/>
      <c r="C29" s="4"/>
      <c r="D29" s="4"/>
      <c r="E29" s="4"/>
      <c r="F29" s="4"/>
      <c r="G29" s="4"/>
      <c r="H29" s="3"/>
      <c r="I29" s="4"/>
      <c r="J29" s="4"/>
      <c r="K29" s="4"/>
      <c r="L29" s="4"/>
      <c r="M29" s="4"/>
      <c r="N29" s="4"/>
      <c r="O29" s="4"/>
      <c r="P29" s="3"/>
      <c r="Q29" s="3"/>
      <c r="R29" s="4"/>
      <c r="S29" s="4"/>
      <c r="T29" s="4"/>
      <c r="U29" s="4"/>
      <c r="V29" s="4"/>
      <c r="W29" s="3"/>
      <c r="X29" s="4"/>
      <c r="Y29" s="4"/>
      <c r="Z29" s="3"/>
    </row>
    <row r="30" spans="1:37" x14ac:dyDescent="0.2">
      <c r="A30" s="4"/>
      <c r="B30" s="6"/>
      <c r="C30" s="3"/>
      <c r="D30" s="4"/>
      <c r="E30" s="4"/>
      <c r="F30" s="3"/>
      <c r="G30" s="4"/>
      <c r="H30" s="3"/>
      <c r="I30" s="3"/>
      <c r="J30" s="3"/>
      <c r="K30" s="3"/>
      <c r="L30" s="3"/>
      <c r="M30" s="3"/>
      <c r="N30" s="3"/>
      <c r="O30" s="3"/>
      <c r="P30" s="5"/>
      <c r="Q30" s="5"/>
      <c r="R30" s="5"/>
      <c r="S30" s="5"/>
      <c r="T30" s="5"/>
      <c r="U30" s="5"/>
      <c r="V30" s="5"/>
      <c r="W30" s="3"/>
      <c r="X30" s="3"/>
      <c r="Y30" s="3"/>
      <c r="Z30" s="3"/>
    </row>
    <row r="31" spans="1:37" x14ac:dyDescent="0.2">
      <c r="B31" s="7"/>
      <c r="C31" s="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"/>
    </row>
    <row r="32" spans="1:37" x14ac:dyDescent="0.2">
      <c r="B32" s="7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"/>
    </row>
    <row r="33" spans="2:37" x14ac:dyDescent="0.2">
      <c r="B33" s="3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2:37" x14ac:dyDescent="0.2">
      <c r="B34" s="3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2:37" x14ac:dyDescent="0.2"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K35" s="3"/>
    </row>
    <row r="36" spans="2:37" x14ac:dyDescent="0.2">
      <c r="C36" s="4"/>
      <c r="D36" s="4"/>
      <c r="E36" s="4"/>
      <c r="F36" s="4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K36" s="3"/>
    </row>
    <row r="37" spans="2:37" x14ac:dyDescent="0.2">
      <c r="B37" s="3"/>
      <c r="C37" s="4"/>
      <c r="D37" s="4"/>
      <c r="E37" s="4"/>
      <c r="F37" s="4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2:37" x14ac:dyDescent="0.2"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2:37" x14ac:dyDescent="0.2">
      <c r="Z39" s="3"/>
      <c r="AA39" s="3"/>
    </row>
    <row r="40" spans="2:37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3"/>
      <c r="AA40" s="3"/>
      <c r="AB40" s="4"/>
      <c r="AC40" s="4"/>
      <c r="AD40" s="4"/>
      <c r="AE40" s="4"/>
      <c r="AF40" s="4"/>
      <c r="AG40" s="4"/>
      <c r="AH40" s="4"/>
      <c r="AI40" s="4"/>
      <c r="AJ40" s="4"/>
      <c r="AK40" s="4"/>
    </row>
    <row r="41" spans="2:37" x14ac:dyDescent="0.2"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pans="2:37" x14ac:dyDescent="0.2"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pans="2:37" x14ac:dyDescent="0.2"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pans="2:37" x14ac:dyDescent="0.2"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pans="2:37" x14ac:dyDescent="0.2"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pans="2:37" x14ac:dyDescent="0.2"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pans="2:37" x14ac:dyDescent="0.2"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pans="2:37" x14ac:dyDescent="0.2"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8:37" x14ac:dyDescent="0.2"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8:37" x14ac:dyDescent="0.2"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8:37" x14ac:dyDescent="0.2"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8:37" x14ac:dyDescent="0.2"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8:37" x14ac:dyDescent="0.2"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8:37" x14ac:dyDescent="0.2"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8:37" x14ac:dyDescent="0.2"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pans="8:37" x14ac:dyDescent="0.2"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pans="8:37" x14ac:dyDescent="0.2"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pans="8:37" x14ac:dyDescent="0.2"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8:37" x14ac:dyDescent="0.2"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8:37" x14ac:dyDescent="0.2"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</row>
    <row r="61" spans="8:37" x14ac:dyDescent="0.2"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</row>
    <row r="62" spans="8:37" x14ac:dyDescent="0.2"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</row>
    <row r="63" spans="8:37" x14ac:dyDescent="0.2"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</row>
    <row r="64" spans="8:37" x14ac:dyDescent="0.2"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8:37" x14ac:dyDescent="0.2"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</row>
    <row r="66" spans="8:37" x14ac:dyDescent="0.2"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</row>
    <row r="67" spans="8:37" x14ac:dyDescent="0.2"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</row>
    <row r="68" spans="8:37" x14ac:dyDescent="0.2"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</row>
    <row r="69" spans="8:37" x14ac:dyDescent="0.2"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</row>
    <row r="70" spans="8:37" x14ac:dyDescent="0.2"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</row>
    <row r="71" spans="8:37" x14ac:dyDescent="0.2"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</row>
    <row r="72" spans="8:37" x14ac:dyDescent="0.2"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</row>
    <row r="73" spans="8:37" x14ac:dyDescent="0.2"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</row>
    <row r="74" spans="8:37" x14ac:dyDescent="0.2"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</row>
    <row r="75" spans="8:37" x14ac:dyDescent="0.2"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</row>
    <row r="76" spans="8:37" x14ac:dyDescent="0.2"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</row>
    <row r="77" spans="8:37" x14ac:dyDescent="0.2"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</row>
    <row r="78" spans="8:37" x14ac:dyDescent="0.2"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</row>
    <row r="79" spans="8:37" x14ac:dyDescent="0.2"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</row>
    <row r="80" spans="8:37" x14ac:dyDescent="0.2"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</row>
    <row r="81" spans="8:37" x14ac:dyDescent="0.2"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</row>
    <row r="82" spans="8:37" x14ac:dyDescent="0.2"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</row>
    <row r="83" spans="8:37" x14ac:dyDescent="0.2"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</row>
    <row r="84" spans="8:37" x14ac:dyDescent="0.2"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</row>
    <row r="85" spans="8:37" x14ac:dyDescent="0.2"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</row>
    <row r="86" spans="8:37" x14ac:dyDescent="0.2"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</row>
    <row r="87" spans="8:37" x14ac:dyDescent="0.2"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</row>
    <row r="88" spans="8:37" x14ac:dyDescent="0.2"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</row>
    <row r="89" spans="8:37" x14ac:dyDescent="0.2"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</row>
    <row r="90" spans="8:37" x14ac:dyDescent="0.2"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</row>
    <row r="91" spans="8:37" x14ac:dyDescent="0.2"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</row>
    <row r="92" spans="8:37" x14ac:dyDescent="0.2"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</row>
    <row r="93" spans="8:37" x14ac:dyDescent="0.2"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</row>
    <row r="94" spans="8:37" x14ac:dyDescent="0.2"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</row>
    <row r="95" spans="8:37" x14ac:dyDescent="0.2"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</row>
    <row r="96" spans="8:37" x14ac:dyDescent="0.2"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</row>
    <row r="97" spans="8:37" x14ac:dyDescent="0.2"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</row>
    <row r="98" spans="8:37" x14ac:dyDescent="0.2"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</row>
    <row r="99" spans="8:37" x14ac:dyDescent="0.2"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</row>
    <row r="100" spans="8:37" x14ac:dyDescent="0.2"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</row>
    <row r="101" spans="8:37" x14ac:dyDescent="0.2"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</row>
    <row r="102" spans="8:37" x14ac:dyDescent="0.2"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</row>
    <row r="103" spans="8:37" x14ac:dyDescent="0.2"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</row>
    <row r="104" spans="8:37" x14ac:dyDescent="0.2"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</row>
    <row r="105" spans="8:37" x14ac:dyDescent="0.2"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</row>
    <row r="106" spans="8:37" x14ac:dyDescent="0.2"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</row>
    <row r="107" spans="8:37" x14ac:dyDescent="0.2"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</row>
    <row r="108" spans="8:37" x14ac:dyDescent="0.2"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</row>
    <row r="109" spans="8:37" x14ac:dyDescent="0.2"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</row>
    <row r="110" spans="8:37" x14ac:dyDescent="0.2"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</row>
    <row r="111" spans="8:37" x14ac:dyDescent="0.2"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</row>
    <row r="112" spans="8:37" x14ac:dyDescent="0.2"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</row>
    <row r="113" spans="8:37" x14ac:dyDescent="0.2"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</row>
    <row r="114" spans="8:37" x14ac:dyDescent="0.2"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</row>
    <row r="115" spans="8:37" x14ac:dyDescent="0.2"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</row>
    <row r="116" spans="8:37" x14ac:dyDescent="0.2"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</row>
    <row r="117" spans="8:37" x14ac:dyDescent="0.2"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</row>
    <row r="118" spans="8:37" x14ac:dyDescent="0.2"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</row>
    <row r="119" spans="8:37" x14ac:dyDescent="0.2"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</row>
    <row r="120" spans="8:37" x14ac:dyDescent="0.2"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</row>
    <row r="121" spans="8:37" x14ac:dyDescent="0.2"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</row>
    <row r="122" spans="8:37" x14ac:dyDescent="0.2"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</row>
    <row r="123" spans="8:37" x14ac:dyDescent="0.2"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</row>
    <row r="124" spans="8:37" x14ac:dyDescent="0.2"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</row>
    <row r="125" spans="8:37" x14ac:dyDescent="0.2"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</row>
    <row r="126" spans="8:37" x14ac:dyDescent="0.2"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</row>
    <row r="127" spans="8:37" x14ac:dyDescent="0.2"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</row>
    <row r="128" spans="8:37" x14ac:dyDescent="0.2"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</row>
    <row r="129" spans="8:37" x14ac:dyDescent="0.2"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</row>
    <row r="130" spans="8:37" x14ac:dyDescent="0.2"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</row>
    <row r="131" spans="8:37" x14ac:dyDescent="0.2"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</row>
    <row r="132" spans="8:37" x14ac:dyDescent="0.2"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</row>
    <row r="133" spans="8:37" x14ac:dyDescent="0.2"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</row>
    <row r="134" spans="8:37" x14ac:dyDescent="0.2"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</row>
    <row r="135" spans="8:37" x14ac:dyDescent="0.2"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</row>
    <row r="136" spans="8:37" x14ac:dyDescent="0.2"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</row>
    <row r="137" spans="8:37" x14ac:dyDescent="0.2"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</row>
    <row r="138" spans="8:37" x14ac:dyDescent="0.2"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</row>
    <row r="139" spans="8:37" x14ac:dyDescent="0.2"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</row>
    <row r="140" spans="8:37" x14ac:dyDescent="0.2"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</row>
    <row r="141" spans="8:37" x14ac:dyDescent="0.2"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</row>
    <row r="142" spans="8:37" x14ac:dyDescent="0.2"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</row>
    <row r="143" spans="8:37" x14ac:dyDescent="0.2"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</row>
    <row r="144" spans="8:37" x14ac:dyDescent="0.2"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</row>
    <row r="145" spans="8:37" x14ac:dyDescent="0.2"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</row>
    <row r="146" spans="8:37" x14ac:dyDescent="0.2"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</row>
    <row r="147" spans="8:37" x14ac:dyDescent="0.2"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</row>
    <row r="148" spans="8:37" x14ac:dyDescent="0.2"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</row>
    <row r="149" spans="8:37" x14ac:dyDescent="0.2"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</row>
    <row r="150" spans="8:37" x14ac:dyDescent="0.2"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</row>
    <row r="151" spans="8:37" x14ac:dyDescent="0.2"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</row>
    <row r="152" spans="8:37" x14ac:dyDescent="0.2"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</row>
    <row r="153" spans="8:37" x14ac:dyDescent="0.2"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</row>
    <row r="154" spans="8:37" x14ac:dyDescent="0.2"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</row>
    <row r="155" spans="8:37" x14ac:dyDescent="0.2"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</row>
    <row r="156" spans="8:37" x14ac:dyDescent="0.2"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</row>
    <row r="157" spans="8:37" x14ac:dyDescent="0.2"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</row>
    <row r="158" spans="8:37" x14ac:dyDescent="0.2"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</row>
    <row r="159" spans="8:37" x14ac:dyDescent="0.2"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</row>
    <row r="160" spans="8:37" x14ac:dyDescent="0.2"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</row>
    <row r="161" spans="8:37" x14ac:dyDescent="0.2"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</row>
    <row r="162" spans="8:37" x14ac:dyDescent="0.2"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</row>
    <row r="163" spans="8:37" x14ac:dyDescent="0.2"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</row>
    <row r="164" spans="8:37" x14ac:dyDescent="0.2"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</row>
    <row r="165" spans="8:37" x14ac:dyDescent="0.2"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</row>
    <row r="166" spans="8:37" x14ac:dyDescent="0.2"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</row>
    <row r="167" spans="8:37" x14ac:dyDescent="0.2"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</row>
    <row r="168" spans="8:37" x14ac:dyDescent="0.2"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</row>
    <row r="169" spans="8:37" x14ac:dyDescent="0.2"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</row>
    <row r="170" spans="8:37" x14ac:dyDescent="0.2"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</row>
    <row r="171" spans="8:37" x14ac:dyDescent="0.2"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</row>
    <row r="172" spans="8:37" x14ac:dyDescent="0.2"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</row>
    <row r="173" spans="8:37" x14ac:dyDescent="0.2"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</row>
    <row r="174" spans="8:37" x14ac:dyDescent="0.2"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</row>
    <row r="175" spans="8:37" x14ac:dyDescent="0.2"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</row>
    <row r="176" spans="8:37" x14ac:dyDescent="0.2"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</row>
    <row r="177" spans="8:37" x14ac:dyDescent="0.2"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</row>
    <row r="178" spans="8:37" x14ac:dyDescent="0.2"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</row>
    <row r="179" spans="8:37" x14ac:dyDescent="0.2"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</row>
    <row r="180" spans="8:37" x14ac:dyDescent="0.2"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</row>
    <row r="181" spans="8:37" x14ac:dyDescent="0.2"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</row>
    <row r="182" spans="8:37" x14ac:dyDescent="0.2"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</row>
    <row r="183" spans="8:37" x14ac:dyDescent="0.2"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</row>
    <row r="184" spans="8:37" x14ac:dyDescent="0.2"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</row>
    <row r="185" spans="8:37" x14ac:dyDescent="0.2"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</row>
    <row r="186" spans="8:37" x14ac:dyDescent="0.2"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</row>
    <row r="187" spans="8:37" x14ac:dyDescent="0.2"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</row>
    <row r="188" spans="8:37" x14ac:dyDescent="0.2"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</row>
    <row r="189" spans="8:37" x14ac:dyDescent="0.2"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</row>
    <row r="190" spans="8:37" x14ac:dyDescent="0.2"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</row>
    <row r="191" spans="8:37" x14ac:dyDescent="0.2"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</row>
    <row r="192" spans="8:37" x14ac:dyDescent="0.2"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</row>
    <row r="193" spans="8:37" x14ac:dyDescent="0.2"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</row>
    <row r="194" spans="8:37" x14ac:dyDescent="0.2"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</row>
    <row r="195" spans="8:37" x14ac:dyDescent="0.2"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</row>
    <row r="196" spans="8:37" x14ac:dyDescent="0.2"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</row>
    <row r="197" spans="8:37" x14ac:dyDescent="0.2"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</row>
    <row r="198" spans="8:37" x14ac:dyDescent="0.2"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</row>
    <row r="199" spans="8:37" x14ac:dyDescent="0.2"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</row>
    <row r="200" spans="8:37" x14ac:dyDescent="0.2"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</row>
    <row r="201" spans="8:37" x14ac:dyDescent="0.2"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</row>
    <row r="202" spans="8:37" x14ac:dyDescent="0.2"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</row>
    <row r="203" spans="8:37" x14ac:dyDescent="0.2"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</row>
    <row r="204" spans="8:37" x14ac:dyDescent="0.2"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</row>
    <row r="205" spans="8:37" x14ac:dyDescent="0.2"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</row>
    <row r="206" spans="8:37" x14ac:dyDescent="0.2"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</row>
    <row r="207" spans="8:37" x14ac:dyDescent="0.2"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</row>
    <row r="208" spans="8:37" x14ac:dyDescent="0.2"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</row>
    <row r="209" spans="8:37" x14ac:dyDescent="0.2"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</row>
    <row r="210" spans="8:37" x14ac:dyDescent="0.2"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</row>
    <row r="211" spans="8:37" x14ac:dyDescent="0.2"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</row>
    <row r="212" spans="8:37" x14ac:dyDescent="0.2"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</row>
    <row r="213" spans="8:37" x14ac:dyDescent="0.2"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</row>
    <row r="214" spans="8:37" x14ac:dyDescent="0.2"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</row>
    <row r="215" spans="8:37" x14ac:dyDescent="0.2"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</row>
    <row r="216" spans="8:37" x14ac:dyDescent="0.2"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</row>
    <row r="217" spans="8:37" x14ac:dyDescent="0.2"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</row>
    <row r="218" spans="8:37" x14ac:dyDescent="0.2"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</row>
    <row r="219" spans="8:37" x14ac:dyDescent="0.2"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</row>
    <row r="220" spans="8:37" x14ac:dyDescent="0.2"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</row>
    <row r="221" spans="8:37" x14ac:dyDescent="0.2"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</row>
    <row r="222" spans="8:37" x14ac:dyDescent="0.2"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</row>
    <row r="223" spans="8:37" x14ac:dyDescent="0.2"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</row>
    <row r="224" spans="8:37" x14ac:dyDescent="0.2"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</row>
    <row r="225" spans="8:37" x14ac:dyDescent="0.2"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</row>
    <row r="226" spans="8:37" x14ac:dyDescent="0.2"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</row>
    <row r="227" spans="8:37" x14ac:dyDescent="0.2"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</row>
    <row r="228" spans="8:37" x14ac:dyDescent="0.2"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</row>
    <row r="229" spans="8:37" x14ac:dyDescent="0.2"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</row>
    <row r="230" spans="8:37" x14ac:dyDescent="0.2"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</row>
    <row r="231" spans="8:37" x14ac:dyDescent="0.2"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</row>
    <row r="232" spans="8:37" x14ac:dyDescent="0.2"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</row>
    <row r="233" spans="8:37" x14ac:dyDescent="0.2"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</row>
    <row r="234" spans="8:37" x14ac:dyDescent="0.2"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</row>
    <row r="235" spans="8:37" x14ac:dyDescent="0.2"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</row>
    <row r="236" spans="8:37" x14ac:dyDescent="0.2"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</row>
    <row r="237" spans="8:37" x14ac:dyDescent="0.2"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</row>
    <row r="238" spans="8:37" x14ac:dyDescent="0.2"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</row>
    <row r="239" spans="8:37" x14ac:dyDescent="0.2"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</row>
    <row r="240" spans="8:37" x14ac:dyDescent="0.2"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</row>
    <row r="241" spans="8:37" x14ac:dyDescent="0.2"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</row>
    <row r="242" spans="8:37" x14ac:dyDescent="0.2"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</row>
    <row r="243" spans="8:37" x14ac:dyDescent="0.2"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</row>
    <row r="244" spans="8:37" x14ac:dyDescent="0.2"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</row>
    <row r="245" spans="8:37" x14ac:dyDescent="0.2"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</row>
    <row r="246" spans="8:37" x14ac:dyDescent="0.2"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</row>
    <row r="247" spans="8:37" x14ac:dyDescent="0.2"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</row>
    <row r="248" spans="8:37" x14ac:dyDescent="0.2"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</row>
    <row r="249" spans="8:37" x14ac:dyDescent="0.2"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</row>
    <row r="250" spans="8:37" x14ac:dyDescent="0.2"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</row>
    <row r="251" spans="8:37" x14ac:dyDescent="0.2"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</row>
    <row r="252" spans="8:37" x14ac:dyDescent="0.2"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</row>
    <row r="253" spans="8:37" x14ac:dyDescent="0.2"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</row>
    <row r="254" spans="8:37" x14ac:dyDescent="0.2"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</row>
    <row r="255" spans="8:37" x14ac:dyDescent="0.2"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</row>
    <row r="256" spans="8:37" x14ac:dyDescent="0.2"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</row>
    <row r="257" spans="8:37" x14ac:dyDescent="0.2"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</row>
    <row r="258" spans="8:37" x14ac:dyDescent="0.2"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</row>
    <row r="259" spans="8:37" x14ac:dyDescent="0.2"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</row>
    <row r="260" spans="8:37" x14ac:dyDescent="0.2"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</row>
    <row r="261" spans="8:37" x14ac:dyDescent="0.2"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</row>
    <row r="262" spans="8:37" x14ac:dyDescent="0.2"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</row>
    <row r="263" spans="8:37" x14ac:dyDescent="0.2"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</row>
    <row r="264" spans="8:37" x14ac:dyDescent="0.2"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</row>
    <row r="265" spans="8:37" x14ac:dyDescent="0.2"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</row>
    <row r="266" spans="8:37" x14ac:dyDescent="0.2"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</row>
    <row r="267" spans="8:37" x14ac:dyDescent="0.2"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</row>
    <row r="268" spans="8:37" x14ac:dyDescent="0.2"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</row>
    <row r="269" spans="8:37" x14ac:dyDescent="0.2"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</row>
    <row r="270" spans="8:37" x14ac:dyDescent="0.2"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</row>
    <row r="271" spans="8:37" x14ac:dyDescent="0.2"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</row>
    <row r="272" spans="8:37" x14ac:dyDescent="0.2"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</row>
    <row r="273" spans="8:37" x14ac:dyDescent="0.2"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</row>
    <row r="274" spans="8:37" x14ac:dyDescent="0.2"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</row>
    <row r="275" spans="8:37" x14ac:dyDescent="0.2"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</row>
    <row r="276" spans="8:37" x14ac:dyDescent="0.2"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</row>
    <row r="277" spans="8:37" x14ac:dyDescent="0.2"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</row>
    <row r="278" spans="8:37" x14ac:dyDescent="0.2"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</row>
    <row r="279" spans="8:37" x14ac:dyDescent="0.2"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</row>
    <row r="280" spans="8:37" x14ac:dyDescent="0.2"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</row>
    <row r="281" spans="8:37" x14ac:dyDescent="0.2"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</row>
    <row r="282" spans="8:37" x14ac:dyDescent="0.2"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</row>
    <row r="283" spans="8:37" x14ac:dyDescent="0.2"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</row>
    <row r="284" spans="8:37" x14ac:dyDescent="0.2"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</row>
    <row r="285" spans="8:37" x14ac:dyDescent="0.2"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</row>
    <row r="286" spans="8:37" x14ac:dyDescent="0.2"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</row>
    <row r="287" spans="8:37" x14ac:dyDescent="0.2"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</row>
    <row r="288" spans="8:37" x14ac:dyDescent="0.2"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</row>
    <row r="289" spans="8:37" x14ac:dyDescent="0.2"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</row>
    <row r="290" spans="8:37" x14ac:dyDescent="0.2"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</row>
    <row r="291" spans="8:37" x14ac:dyDescent="0.2"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</row>
    <row r="292" spans="8:37" x14ac:dyDescent="0.2"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</row>
    <row r="293" spans="8:37" x14ac:dyDescent="0.2"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</row>
    <row r="294" spans="8:37" x14ac:dyDescent="0.2"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</row>
    <row r="295" spans="8:37" x14ac:dyDescent="0.2"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</row>
    <row r="296" spans="8:37" x14ac:dyDescent="0.2"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</row>
    <row r="297" spans="8:37" x14ac:dyDescent="0.2"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</row>
    <row r="298" spans="8:37" x14ac:dyDescent="0.2"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</row>
    <row r="299" spans="8:37" x14ac:dyDescent="0.2"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</row>
    <row r="300" spans="8:37" x14ac:dyDescent="0.2"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</row>
    <row r="301" spans="8:37" x14ac:dyDescent="0.2"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</row>
    <row r="302" spans="8:37" x14ac:dyDescent="0.2"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</row>
    <row r="303" spans="8:37" x14ac:dyDescent="0.2"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</row>
    <row r="304" spans="8:37" x14ac:dyDescent="0.2"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</row>
    <row r="305" spans="8:37" x14ac:dyDescent="0.2"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</row>
    <row r="306" spans="8:37" x14ac:dyDescent="0.2"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</row>
    <row r="307" spans="8:37" x14ac:dyDescent="0.2"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</row>
    <row r="308" spans="8:37" x14ac:dyDescent="0.2"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</row>
    <row r="309" spans="8:37" x14ac:dyDescent="0.2"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</row>
    <row r="310" spans="8:37" x14ac:dyDescent="0.2"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</row>
    <row r="311" spans="8:37" x14ac:dyDescent="0.2"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</row>
    <row r="312" spans="8:37" x14ac:dyDescent="0.2"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</row>
    <row r="313" spans="8:37" x14ac:dyDescent="0.2"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</row>
    <row r="314" spans="8:37" x14ac:dyDescent="0.2"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</row>
    <row r="315" spans="8:37" x14ac:dyDescent="0.2"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</row>
    <row r="316" spans="8:37" x14ac:dyDescent="0.2"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</row>
    <row r="317" spans="8:37" x14ac:dyDescent="0.2"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</row>
    <row r="318" spans="8:37" x14ac:dyDescent="0.2"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</row>
    <row r="319" spans="8:37" x14ac:dyDescent="0.2"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</row>
    <row r="320" spans="8:37" x14ac:dyDescent="0.2"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</row>
    <row r="321" spans="8:37" x14ac:dyDescent="0.2"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</row>
    <row r="322" spans="8:37" x14ac:dyDescent="0.2"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</row>
    <row r="323" spans="8:37" x14ac:dyDescent="0.2"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</row>
    <row r="324" spans="8:37" x14ac:dyDescent="0.2"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</row>
    <row r="325" spans="8:37" x14ac:dyDescent="0.2"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</row>
    <row r="326" spans="8:37" x14ac:dyDescent="0.2"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</row>
    <row r="327" spans="8:37" x14ac:dyDescent="0.2"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</row>
    <row r="328" spans="8:37" x14ac:dyDescent="0.2"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</row>
    <row r="329" spans="8:37" x14ac:dyDescent="0.2"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</row>
    <row r="330" spans="8:37" x14ac:dyDescent="0.2"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</row>
    <row r="331" spans="8:37" x14ac:dyDescent="0.2"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</row>
    <row r="332" spans="8:37" x14ac:dyDescent="0.2"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</row>
    <row r="333" spans="8:37" x14ac:dyDescent="0.2"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</row>
    <row r="334" spans="8:37" x14ac:dyDescent="0.2"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</row>
    <row r="335" spans="8:37" x14ac:dyDescent="0.2"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</row>
    <row r="336" spans="8:37" x14ac:dyDescent="0.2"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</row>
    <row r="337" spans="8:37" x14ac:dyDescent="0.2"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</row>
    <row r="338" spans="8:37" x14ac:dyDescent="0.2"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</row>
    <row r="339" spans="8:37" x14ac:dyDescent="0.2"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</row>
    <row r="340" spans="8:37" x14ac:dyDescent="0.2"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</row>
    <row r="341" spans="8:37" x14ac:dyDescent="0.2"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</row>
    <row r="342" spans="8:37" x14ac:dyDescent="0.2"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</row>
    <row r="343" spans="8:37" x14ac:dyDescent="0.2"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</row>
    <row r="344" spans="8:37" x14ac:dyDescent="0.2"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</row>
    <row r="345" spans="8:37" x14ac:dyDescent="0.2"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</row>
    <row r="346" spans="8:37" x14ac:dyDescent="0.2"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</row>
    <row r="347" spans="8:37" x14ac:dyDescent="0.2"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</row>
    <row r="348" spans="8:37" x14ac:dyDescent="0.2"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</row>
    <row r="349" spans="8:37" x14ac:dyDescent="0.2"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</row>
    <row r="350" spans="8:37" x14ac:dyDescent="0.2"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</row>
    <row r="351" spans="8:37" x14ac:dyDescent="0.2"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</row>
    <row r="352" spans="8:37" x14ac:dyDescent="0.2"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</row>
    <row r="353" spans="8:37" x14ac:dyDescent="0.2"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</row>
    <row r="354" spans="8:37" x14ac:dyDescent="0.2"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</row>
    <row r="355" spans="8:37" x14ac:dyDescent="0.2"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</row>
    <row r="356" spans="8:37" x14ac:dyDescent="0.2"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</row>
    <row r="357" spans="8:37" x14ac:dyDescent="0.2"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</row>
    <row r="358" spans="8:37" x14ac:dyDescent="0.2"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</row>
    <row r="359" spans="8:37" x14ac:dyDescent="0.2"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</row>
    <row r="360" spans="8:37" x14ac:dyDescent="0.2"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</row>
    <row r="361" spans="8:37" x14ac:dyDescent="0.2"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</row>
    <row r="362" spans="8:37" x14ac:dyDescent="0.2"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</row>
    <row r="363" spans="8:37" x14ac:dyDescent="0.2"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</row>
    <row r="364" spans="8:37" x14ac:dyDescent="0.2"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</row>
    <row r="365" spans="8:37" x14ac:dyDescent="0.2"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</row>
    <row r="366" spans="8:37" x14ac:dyDescent="0.2"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</row>
    <row r="367" spans="8:37" x14ac:dyDescent="0.2"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</row>
    <row r="368" spans="8:37" x14ac:dyDescent="0.2"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</row>
    <row r="369" spans="8:37" x14ac:dyDescent="0.2"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</row>
    <row r="370" spans="8:37" x14ac:dyDescent="0.2"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</row>
    <row r="371" spans="8:37" x14ac:dyDescent="0.2"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</row>
    <row r="372" spans="8:37" x14ac:dyDescent="0.2"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</row>
    <row r="373" spans="8:37" x14ac:dyDescent="0.2"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</row>
    <row r="374" spans="8:37" x14ac:dyDescent="0.2"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</row>
    <row r="375" spans="8:37" x14ac:dyDescent="0.2"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</row>
    <row r="376" spans="8:37" x14ac:dyDescent="0.2"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</row>
    <row r="377" spans="8:37" x14ac:dyDescent="0.2"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</row>
    <row r="378" spans="8:37" x14ac:dyDescent="0.2"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</row>
    <row r="379" spans="8:37" x14ac:dyDescent="0.2"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</row>
    <row r="380" spans="8:37" x14ac:dyDescent="0.2"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</row>
    <row r="381" spans="8:37" x14ac:dyDescent="0.2"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</row>
    <row r="382" spans="8:37" x14ac:dyDescent="0.2"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</row>
    <row r="383" spans="8:37" x14ac:dyDescent="0.2"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</row>
    <row r="384" spans="8:37" x14ac:dyDescent="0.2"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</row>
    <row r="385" spans="8:37" x14ac:dyDescent="0.2"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</row>
    <row r="386" spans="8:37" x14ac:dyDescent="0.2"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</row>
    <row r="387" spans="8:37" x14ac:dyDescent="0.2"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</row>
    <row r="388" spans="8:37" x14ac:dyDescent="0.2"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</row>
    <row r="389" spans="8:37" x14ac:dyDescent="0.2"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</row>
    <row r="390" spans="8:37" x14ac:dyDescent="0.2"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</row>
    <row r="391" spans="8:37" x14ac:dyDescent="0.2"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</row>
    <row r="392" spans="8:37" x14ac:dyDescent="0.2"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</row>
    <row r="393" spans="8:37" x14ac:dyDescent="0.2"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</row>
    <row r="394" spans="8:37" x14ac:dyDescent="0.2"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</row>
    <row r="395" spans="8:37" x14ac:dyDescent="0.2"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</row>
    <row r="396" spans="8:37" x14ac:dyDescent="0.2"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</row>
    <row r="397" spans="8:37" x14ac:dyDescent="0.2"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</row>
    <row r="398" spans="8:37" x14ac:dyDescent="0.2"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</row>
    <row r="399" spans="8:37" x14ac:dyDescent="0.2"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</row>
    <row r="400" spans="8:37" x14ac:dyDescent="0.2"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</row>
    <row r="401" spans="8:37" x14ac:dyDescent="0.2"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</row>
    <row r="402" spans="8:37" x14ac:dyDescent="0.2"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</row>
    <row r="403" spans="8:37" x14ac:dyDescent="0.2"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</row>
    <row r="404" spans="8:37" x14ac:dyDescent="0.2"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</row>
    <row r="405" spans="8:37" x14ac:dyDescent="0.2"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</row>
    <row r="406" spans="8:37" x14ac:dyDescent="0.2"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</row>
    <row r="407" spans="8:37" x14ac:dyDescent="0.2"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</row>
    <row r="408" spans="8:37" x14ac:dyDescent="0.2"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</row>
    <row r="409" spans="8:37" x14ac:dyDescent="0.2"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</row>
    <row r="410" spans="8:37" x14ac:dyDescent="0.2"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</row>
    <row r="411" spans="8:37" x14ac:dyDescent="0.2"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</row>
    <row r="412" spans="8:37" x14ac:dyDescent="0.2"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</row>
    <row r="413" spans="8:37" x14ac:dyDescent="0.2"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</row>
    <row r="414" spans="8:37" x14ac:dyDescent="0.2"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</row>
    <row r="415" spans="8:37" x14ac:dyDescent="0.2"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</row>
    <row r="416" spans="8:37" x14ac:dyDescent="0.2"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</row>
    <row r="417" spans="8:37" x14ac:dyDescent="0.2"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</row>
    <row r="418" spans="8:37" x14ac:dyDescent="0.2"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</row>
    <row r="419" spans="8:37" x14ac:dyDescent="0.2"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</row>
    <row r="420" spans="8:37" x14ac:dyDescent="0.2"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</row>
    <row r="421" spans="8:37" x14ac:dyDescent="0.2"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</row>
    <row r="422" spans="8:37" x14ac:dyDescent="0.2"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</row>
    <row r="423" spans="8:37" x14ac:dyDescent="0.2"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</row>
    <row r="424" spans="8:37" x14ac:dyDescent="0.2"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</row>
    <row r="425" spans="8:37" x14ac:dyDescent="0.2"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</row>
    <row r="426" spans="8:37" x14ac:dyDescent="0.2"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</row>
    <row r="427" spans="8:37" x14ac:dyDescent="0.2"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</row>
    <row r="428" spans="8:37" x14ac:dyDescent="0.2"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</row>
    <row r="429" spans="8:37" x14ac:dyDescent="0.2"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</row>
    <row r="430" spans="8:37" x14ac:dyDescent="0.2"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</row>
    <row r="431" spans="8:37" x14ac:dyDescent="0.2"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</row>
    <row r="432" spans="8:37" x14ac:dyDescent="0.2"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</row>
    <row r="433" spans="8:37" x14ac:dyDescent="0.2"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</row>
    <row r="434" spans="8:37" x14ac:dyDescent="0.2"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</row>
    <row r="435" spans="8:37" x14ac:dyDescent="0.2"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</row>
    <row r="436" spans="8:37" x14ac:dyDescent="0.2"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</row>
    <row r="437" spans="8:37" x14ac:dyDescent="0.2"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</row>
    <row r="438" spans="8:37" x14ac:dyDescent="0.2"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</row>
    <row r="439" spans="8:37" x14ac:dyDescent="0.2"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</row>
    <row r="440" spans="8:37" x14ac:dyDescent="0.2"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</row>
    <row r="441" spans="8:37" x14ac:dyDescent="0.2"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</row>
    <row r="442" spans="8:37" x14ac:dyDescent="0.2"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</row>
    <row r="443" spans="8:37" x14ac:dyDescent="0.2"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</row>
    <row r="444" spans="8:37" x14ac:dyDescent="0.2"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</row>
    <row r="445" spans="8:37" x14ac:dyDescent="0.2"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</row>
    <row r="446" spans="8:37" x14ac:dyDescent="0.2"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</row>
    <row r="447" spans="8:37" x14ac:dyDescent="0.2"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</row>
    <row r="448" spans="8:37" x14ac:dyDescent="0.2"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</row>
    <row r="449" spans="8:37" x14ac:dyDescent="0.2"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</row>
    <row r="450" spans="8:37" x14ac:dyDescent="0.2"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</row>
    <row r="451" spans="8:37" x14ac:dyDescent="0.2"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</row>
    <row r="452" spans="8:37" x14ac:dyDescent="0.2"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</row>
    <row r="453" spans="8:37" x14ac:dyDescent="0.2"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</row>
    <row r="454" spans="8:37" x14ac:dyDescent="0.2"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</row>
    <row r="455" spans="8:37" x14ac:dyDescent="0.2"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</row>
    <row r="456" spans="8:37" x14ac:dyDescent="0.2"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</row>
    <row r="457" spans="8:37" x14ac:dyDescent="0.2"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</row>
    <row r="458" spans="8:37" x14ac:dyDescent="0.2"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</row>
    <row r="459" spans="8:37" x14ac:dyDescent="0.2"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</row>
    <row r="460" spans="8:37" x14ac:dyDescent="0.2"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</row>
    <row r="461" spans="8:37" x14ac:dyDescent="0.2"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</row>
    <row r="462" spans="8:37" x14ac:dyDescent="0.2"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</row>
    <row r="463" spans="8:37" x14ac:dyDescent="0.2"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</row>
    <row r="464" spans="8:37" x14ac:dyDescent="0.2"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</row>
    <row r="465" spans="8:37" x14ac:dyDescent="0.2"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</row>
    <row r="466" spans="8:37" x14ac:dyDescent="0.2"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</row>
    <row r="467" spans="8:37" x14ac:dyDescent="0.2"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</row>
    <row r="468" spans="8:37" x14ac:dyDescent="0.2"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</row>
    <row r="469" spans="8:37" x14ac:dyDescent="0.2"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</row>
    <row r="470" spans="8:37" x14ac:dyDescent="0.2"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</row>
    <row r="471" spans="8:37" x14ac:dyDescent="0.2"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</row>
    <row r="472" spans="8:37" x14ac:dyDescent="0.2"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</row>
    <row r="473" spans="8:37" x14ac:dyDescent="0.2"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</row>
    <row r="474" spans="8:37" x14ac:dyDescent="0.2"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</row>
    <row r="475" spans="8:37" x14ac:dyDescent="0.2"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</row>
    <row r="476" spans="8:37" x14ac:dyDescent="0.2"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</row>
    <row r="477" spans="8:37" x14ac:dyDescent="0.2"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</row>
    <row r="478" spans="8:37" x14ac:dyDescent="0.2"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</row>
    <row r="479" spans="8:37" x14ac:dyDescent="0.2"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</row>
    <row r="480" spans="8:37" x14ac:dyDescent="0.2"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</row>
    <row r="481" spans="8:37" x14ac:dyDescent="0.2"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</row>
    <row r="482" spans="8:37" x14ac:dyDescent="0.2"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</row>
    <row r="483" spans="8:37" x14ac:dyDescent="0.2"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</row>
    <row r="484" spans="8:37" x14ac:dyDescent="0.2"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</row>
    <row r="485" spans="8:37" x14ac:dyDescent="0.2"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</row>
    <row r="486" spans="8:37" x14ac:dyDescent="0.2"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</row>
    <row r="487" spans="8:37" x14ac:dyDescent="0.2"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</row>
    <row r="488" spans="8:37" x14ac:dyDescent="0.2"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</row>
    <row r="489" spans="8:37" x14ac:dyDescent="0.2"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</row>
    <row r="490" spans="8:37" x14ac:dyDescent="0.2"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</row>
    <row r="491" spans="8:37" x14ac:dyDescent="0.2"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</row>
    <row r="492" spans="8:37" x14ac:dyDescent="0.2"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</row>
    <row r="493" spans="8:37" x14ac:dyDescent="0.2"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</row>
    <row r="494" spans="8:37" x14ac:dyDescent="0.2"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</row>
    <row r="495" spans="8:37" x14ac:dyDescent="0.2"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</row>
    <row r="496" spans="8:37" x14ac:dyDescent="0.2"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</row>
    <row r="497" spans="8:37" x14ac:dyDescent="0.2"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</row>
    <row r="498" spans="8:37" x14ac:dyDescent="0.2"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</row>
    <row r="499" spans="8:37" x14ac:dyDescent="0.2"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</row>
    <row r="500" spans="8:37" x14ac:dyDescent="0.2"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</row>
    <row r="501" spans="8:37" x14ac:dyDescent="0.2"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</row>
    <row r="502" spans="8:37" x14ac:dyDescent="0.2"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</row>
    <row r="503" spans="8:37" x14ac:dyDescent="0.2"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</row>
    <row r="504" spans="8:37" x14ac:dyDescent="0.2"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</row>
    <row r="505" spans="8:37" x14ac:dyDescent="0.2"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</row>
    <row r="506" spans="8:37" x14ac:dyDescent="0.2"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</row>
    <row r="507" spans="8:37" x14ac:dyDescent="0.2"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</row>
    <row r="508" spans="8:37" x14ac:dyDescent="0.2"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</row>
    <row r="509" spans="8:37" x14ac:dyDescent="0.2"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</row>
    <row r="510" spans="8:37" x14ac:dyDescent="0.2"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</row>
    <row r="511" spans="8:37" x14ac:dyDescent="0.2"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</row>
    <row r="512" spans="8:37" x14ac:dyDescent="0.2"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</row>
    <row r="513" spans="8:37" x14ac:dyDescent="0.2"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</row>
    <row r="514" spans="8:37" x14ac:dyDescent="0.2"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</row>
    <row r="515" spans="8:37" x14ac:dyDescent="0.2"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</row>
    <row r="516" spans="8:37" x14ac:dyDescent="0.2"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</row>
    <row r="517" spans="8:37" x14ac:dyDescent="0.2"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</row>
    <row r="518" spans="8:37" x14ac:dyDescent="0.2"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</row>
    <row r="519" spans="8:37" x14ac:dyDescent="0.2"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</row>
    <row r="520" spans="8:37" x14ac:dyDescent="0.2"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</row>
    <row r="521" spans="8:37" x14ac:dyDescent="0.2"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</row>
    <row r="522" spans="8:37" x14ac:dyDescent="0.2"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</row>
    <row r="523" spans="8:37" x14ac:dyDescent="0.2"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</row>
    <row r="524" spans="8:37" x14ac:dyDescent="0.2"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</row>
    <row r="525" spans="8:37" x14ac:dyDescent="0.2"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</row>
    <row r="526" spans="8:37" x14ac:dyDescent="0.2"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</row>
    <row r="527" spans="8:37" x14ac:dyDescent="0.2"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</row>
    <row r="528" spans="8:37" x14ac:dyDescent="0.2"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</row>
    <row r="529" spans="8:37" x14ac:dyDescent="0.2"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</row>
    <row r="530" spans="8:37" x14ac:dyDescent="0.2"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</row>
    <row r="531" spans="8:37" x14ac:dyDescent="0.2"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</row>
    <row r="532" spans="8:37" x14ac:dyDescent="0.2"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</row>
    <row r="533" spans="8:37" x14ac:dyDescent="0.2"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</row>
    <row r="534" spans="8:37" x14ac:dyDescent="0.2"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</row>
    <row r="535" spans="8:37" x14ac:dyDescent="0.2"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</row>
    <row r="536" spans="8:37" x14ac:dyDescent="0.2"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</row>
    <row r="537" spans="8:37" x14ac:dyDescent="0.2"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</row>
    <row r="538" spans="8:37" x14ac:dyDescent="0.2"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</row>
    <row r="539" spans="8:37" x14ac:dyDescent="0.2"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</row>
    <row r="540" spans="8:37" x14ac:dyDescent="0.2"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</row>
    <row r="541" spans="8:37" x14ac:dyDescent="0.2"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</row>
    <row r="542" spans="8:37" x14ac:dyDescent="0.2"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</row>
    <row r="543" spans="8:37" x14ac:dyDescent="0.2"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</row>
    <row r="544" spans="8:37" x14ac:dyDescent="0.2"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</row>
    <row r="545" spans="8:37" x14ac:dyDescent="0.2"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</row>
    <row r="546" spans="8:37" x14ac:dyDescent="0.2"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</row>
    <row r="547" spans="8:37" x14ac:dyDescent="0.2"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</row>
    <row r="548" spans="8:37" x14ac:dyDescent="0.2"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</row>
    <row r="549" spans="8:37" x14ac:dyDescent="0.2"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</row>
    <row r="550" spans="8:37" x14ac:dyDescent="0.2"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</row>
    <row r="551" spans="8:37" x14ac:dyDescent="0.2"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</row>
    <row r="552" spans="8:37" x14ac:dyDescent="0.2"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</row>
    <row r="553" spans="8:37" x14ac:dyDescent="0.2"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</row>
    <row r="554" spans="8:37" x14ac:dyDescent="0.2"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</row>
    <row r="555" spans="8:37" x14ac:dyDescent="0.2"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</row>
    <row r="556" spans="8:37" x14ac:dyDescent="0.2"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</row>
    <row r="557" spans="8:37" x14ac:dyDescent="0.2"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</row>
    <row r="558" spans="8:37" x14ac:dyDescent="0.2"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</row>
    <row r="559" spans="8:37" x14ac:dyDescent="0.2"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</row>
    <row r="560" spans="8:37" x14ac:dyDescent="0.2"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</row>
    <row r="561" spans="8:37" x14ac:dyDescent="0.2"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</row>
    <row r="562" spans="8:37" x14ac:dyDescent="0.2"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</row>
    <row r="563" spans="8:37" x14ac:dyDescent="0.2"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</row>
    <row r="564" spans="8:37" x14ac:dyDescent="0.2"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</row>
    <row r="565" spans="8:37" x14ac:dyDescent="0.2"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</row>
    <row r="566" spans="8:37" x14ac:dyDescent="0.2"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</row>
    <row r="567" spans="8:37" x14ac:dyDescent="0.2"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</row>
    <row r="568" spans="8:37" x14ac:dyDescent="0.2"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</row>
    <row r="569" spans="8:37" x14ac:dyDescent="0.2"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</row>
    <row r="570" spans="8:37" x14ac:dyDescent="0.2"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</row>
    <row r="571" spans="8:37" x14ac:dyDescent="0.2"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</row>
    <row r="572" spans="8:37" x14ac:dyDescent="0.2"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</row>
    <row r="573" spans="8:37" x14ac:dyDescent="0.2"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</row>
    <row r="574" spans="8:37" x14ac:dyDescent="0.2"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</row>
    <row r="575" spans="8:37" x14ac:dyDescent="0.2"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</row>
    <row r="576" spans="8:37" x14ac:dyDescent="0.2"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</row>
    <row r="577" spans="8:37" x14ac:dyDescent="0.2"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</row>
    <row r="578" spans="8:37" x14ac:dyDescent="0.2"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</row>
    <row r="579" spans="8:37" x14ac:dyDescent="0.2"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</row>
    <row r="580" spans="8:37" x14ac:dyDescent="0.2"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</row>
    <row r="581" spans="8:37" x14ac:dyDescent="0.2"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</row>
    <row r="582" spans="8:37" x14ac:dyDescent="0.2"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</row>
    <row r="583" spans="8:37" x14ac:dyDescent="0.2"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</row>
    <row r="584" spans="8:37" x14ac:dyDescent="0.2"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</row>
    <row r="585" spans="8:37" x14ac:dyDescent="0.2"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</row>
    <row r="586" spans="8:37" x14ac:dyDescent="0.2"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</row>
    <row r="587" spans="8:37" x14ac:dyDescent="0.2"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</row>
    <row r="588" spans="8:37" x14ac:dyDescent="0.2"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</row>
    <row r="589" spans="8:37" x14ac:dyDescent="0.2"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</row>
    <row r="590" spans="8:37" x14ac:dyDescent="0.2"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</row>
    <row r="591" spans="8:37" x14ac:dyDescent="0.2"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</row>
    <row r="592" spans="8:37" x14ac:dyDescent="0.2"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</row>
    <row r="593" spans="8:37" x14ac:dyDescent="0.2"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</row>
    <row r="594" spans="8:37" x14ac:dyDescent="0.2"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</row>
    <row r="595" spans="8:37" x14ac:dyDescent="0.2"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</row>
    <row r="596" spans="8:37" x14ac:dyDescent="0.2"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</row>
    <row r="597" spans="8:37" x14ac:dyDescent="0.2"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</row>
    <row r="598" spans="8:37" x14ac:dyDescent="0.2"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</row>
    <row r="599" spans="8:37" x14ac:dyDescent="0.2"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</row>
    <row r="600" spans="8:37" x14ac:dyDescent="0.2"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</row>
    <row r="601" spans="8:37" x14ac:dyDescent="0.2"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</row>
    <row r="602" spans="8:37" x14ac:dyDescent="0.2"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</row>
    <row r="603" spans="8:37" x14ac:dyDescent="0.2"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</row>
    <row r="604" spans="8:37" x14ac:dyDescent="0.2"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</row>
    <row r="605" spans="8:37" x14ac:dyDescent="0.2"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</row>
    <row r="606" spans="8:37" x14ac:dyDescent="0.2"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</row>
    <row r="607" spans="8:37" x14ac:dyDescent="0.2"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</row>
    <row r="608" spans="8:37" x14ac:dyDescent="0.2"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</row>
    <row r="609" spans="8:37" x14ac:dyDescent="0.2"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</row>
    <row r="610" spans="8:37" x14ac:dyDescent="0.2"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</row>
    <row r="611" spans="8:37" x14ac:dyDescent="0.2"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</row>
    <row r="612" spans="8:37" x14ac:dyDescent="0.2"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</row>
    <row r="613" spans="8:37" x14ac:dyDescent="0.2"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</row>
    <row r="614" spans="8:37" x14ac:dyDescent="0.2"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</row>
    <row r="615" spans="8:37" x14ac:dyDescent="0.2"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</row>
    <row r="616" spans="8:37" x14ac:dyDescent="0.2"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</row>
    <row r="617" spans="8:37" x14ac:dyDescent="0.2"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</row>
    <row r="618" spans="8:37" x14ac:dyDescent="0.2"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</row>
    <row r="619" spans="8:37" x14ac:dyDescent="0.2"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</row>
    <row r="620" spans="8:37" x14ac:dyDescent="0.2"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</row>
    <row r="621" spans="8:37" x14ac:dyDescent="0.2"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</row>
    <row r="622" spans="8:37" x14ac:dyDescent="0.2"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</row>
    <row r="623" spans="8:37" x14ac:dyDescent="0.2"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</row>
    <row r="624" spans="8:37" x14ac:dyDescent="0.2"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</row>
    <row r="625" spans="8:37" x14ac:dyDescent="0.2"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</row>
    <row r="626" spans="8:37" x14ac:dyDescent="0.2"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</row>
    <row r="627" spans="8:37" x14ac:dyDescent="0.2"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</row>
    <row r="628" spans="8:37" x14ac:dyDescent="0.2"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</row>
    <row r="629" spans="8:37" x14ac:dyDescent="0.2"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</row>
    <row r="630" spans="8:37" x14ac:dyDescent="0.2"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</row>
    <row r="631" spans="8:37" x14ac:dyDescent="0.2"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</row>
    <row r="632" spans="8:37" x14ac:dyDescent="0.2"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</row>
    <row r="633" spans="8:37" x14ac:dyDescent="0.2"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</row>
    <row r="634" spans="8:37" x14ac:dyDescent="0.2"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</row>
    <row r="635" spans="8:37" x14ac:dyDescent="0.2"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</row>
    <row r="636" spans="8:37" x14ac:dyDescent="0.2"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</row>
    <row r="637" spans="8:37" x14ac:dyDescent="0.2"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</row>
    <row r="638" spans="8:37" x14ac:dyDescent="0.2"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</row>
    <row r="639" spans="8:37" x14ac:dyDescent="0.2"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</row>
    <row r="640" spans="8:37" x14ac:dyDescent="0.2"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</row>
    <row r="641" spans="8:37" x14ac:dyDescent="0.2"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</row>
    <row r="642" spans="8:37" x14ac:dyDescent="0.2"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</row>
    <row r="643" spans="8:37" x14ac:dyDescent="0.2"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</row>
    <row r="644" spans="8:37" x14ac:dyDescent="0.2"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</row>
    <row r="645" spans="8:37" x14ac:dyDescent="0.2"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</row>
    <row r="646" spans="8:37" x14ac:dyDescent="0.2"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</row>
    <row r="647" spans="8:37" x14ac:dyDescent="0.2"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</row>
    <row r="648" spans="8:37" x14ac:dyDescent="0.2"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</row>
    <row r="649" spans="8:37" x14ac:dyDescent="0.2"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</row>
    <row r="650" spans="8:37" x14ac:dyDescent="0.2"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</row>
    <row r="651" spans="8:37" x14ac:dyDescent="0.2"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</row>
    <row r="652" spans="8:37" x14ac:dyDescent="0.2"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</row>
    <row r="653" spans="8:37" x14ac:dyDescent="0.2"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</row>
    <row r="654" spans="8:37" x14ac:dyDescent="0.2"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</row>
    <row r="655" spans="8:37" x14ac:dyDescent="0.2"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</row>
    <row r="656" spans="8:37" x14ac:dyDescent="0.2"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</row>
    <row r="657" spans="8:37" x14ac:dyDescent="0.2"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</row>
    <row r="658" spans="8:37" x14ac:dyDescent="0.2"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</row>
    <row r="659" spans="8:37" x14ac:dyDescent="0.2"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</row>
    <row r="660" spans="8:37" x14ac:dyDescent="0.2"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</row>
    <row r="661" spans="8:37" x14ac:dyDescent="0.2"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</row>
    <row r="662" spans="8:37" x14ac:dyDescent="0.2"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</row>
    <row r="663" spans="8:37" x14ac:dyDescent="0.2"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</row>
    <row r="664" spans="8:37" x14ac:dyDescent="0.2"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</row>
    <row r="665" spans="8:37" x14ac:dyDescent="0.2"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</row>
    <row r="666" spans="8:37" x14ac:dyDescent="0.2"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</row>
    <row r="667" spans="8:37" x14ac:dyDescent="0.2"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</row>
    <row r="668" spans="8:37" x14ac:dyDescent="0.2"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</row>
    <row r="669" spans="8:37" x14ac:dyDescent="0.2"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</row>
    <row r="670" spans="8:37" x14ac:dyDescent="0.2"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</row>
    <row r="671" spans="8:37" x14ac:dyDescent="0.2"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</row>
    <row r="672" spans="8:37" x14ac:dyDescent="0.2"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</row>
    <row r="673" spans="8:37" x14ac:dyDescent="0.2"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</row>
    <row r="674" spans="8:37" x14ac:dyDescent="0.2"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</row>
    <row r="675" spans="8:37" x14ac:dyDescent="0.2"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</row>
    <row r="676" spans="8:37" x14ac:dyDescent="0.2"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</row>
    <row r="677" spans="8:37" x14ac:dyDescent="0.2"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</row>
    <row r="678" spans="8:37" x14ac:dyDescent="0.2"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</row>
    <row r="679" spans="8:37" x14ac:dyDescent="0.2"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</row>
    <row r="680" spans="8:37" x14ac:dyDescent="0.2"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</row>
    <row r="681" spans="8:37" x14ac:dyDescent="0.2"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</row>
    <row r="682" spans="8:37" x14ac:dyDescent="0.2"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</row>
    <row r="683" spans="8:37" x14ac:dyDescent="0.2"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</row>
    <row r="684" spans="8:37" x14ac:dyDescent="0.2"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</row>
    <row r="685" spans="8:37" x14ac:dyDescent="0.2"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</row>
    <row r="686" spans="8:37" x14ac:dyDescent="0.2"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</row>
    <row r="687" spans="8:37" x14ac:dyDescent="0.2"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</row>
    <row r="688" spans="8:37" x14ac:dyDescent="0.2"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</row>
    <row r="689" spans="8:37" x14ac:dyDescent="0.2"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</row>
    <row r="690" spans="8:37" x14ac:dyDescent="0.2"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</row>
    <row r="691" spans="8:37" x14ac:dyDescent="0.2"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</row>
    <row r="692" spans="8:37" x14ac:dyDescent="0.2"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</row>
    <row r="693" spans="8:37" x14ac:dyDescent="0.2"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</row>
    <row r="694" spans="8:37" x14ac:dyDescent="0.2"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</row>
    <row r="695" spans="8:37" x14ac:dyDescent="0.2"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</row>
    <row r="696" spans="8:37" x14ac:dyDescent="0.2"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</row>
    <row r="697" spans="8:37" x14ac:dyDescent="0.2"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</row>
    <row r="698" spans="8:37" x14ac:dyDescent="0.2"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</row>
    <row r="699" spans="8:37" x14ac:dyDescent="0.2"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</row>
    <row r="700" spans="8:37" x14ac:dyDescent="0.2"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</row>
    <row r="701" spans="8:37" x14ac:dyDescent="0.2"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</row>
    <row r="702" spans="8:37" x14ac:dyDescent="0.2"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</row>
    <row r="703" spans="8:37" x14ac:dyDescent="0.2"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</row>
    <row r="704" spans="8:37" x14ac:dyDescent="0.2"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</row>
    <row r="705" spans="8:37" x14ac:dyDescent="0.2"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</row>
    <row r="706" spans="8:37" x14ac:dyDescent="0.2"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</row>
    <row r="707" spans="8:37" x14ac:dyDescent="0.2"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</row>
    <row r="708" spans="8:37" x14ac:dyDescent="0.2"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</row>
    <row r="709" spans="8:37" x14ac:dyDescent="0.2"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</row>
    <row r="710" spans="8:37" x14ac:dyDescent="0.2"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</row>
    <row r="711" spans="8:37" x14ac:dyDescent="0.2"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</row>
    <row r="712" spans="8:37" x14ac:dyDescent="0.2"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</row>
    <row r="713" spans="8:37" x14ac:dyDescent="0.2"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</row>
    <row r="714" spans="8:37" x14ac:dyDescent="0.2"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</row>
    <row r="715" spans="8:37" x14ac:dyDescent="0.2"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</row>
    <row r="716" spans="8:37" x14ac:dyDescent="0.2"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</row>
    <row r="717" spans="8:37" x14ac:dyDescent="0.2"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</row>
    <row r="718" spans="8:37" x14ac:dyDescent="0.2"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</row>
    <row r="719" spans="8:37" x14ac:dyDescent="0.2"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</row>
    <row r="720" spans="8:37" x14ac:dyDescent="0.2"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</row>
    <row r="721" spans="8:37" x14ac:dyDescent="0.2"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</row>
    <row r="722" spans="8:37" x14ac:dyDescent="0.2"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</row>
    <row r="723" spans="8:37" x14ac:dyDescent="0.2"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</row>
    <row r="724" spans="8:37" x14ac:dyDescent="0.2"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</row>
    <row r="725" spans="8:37" x14ac:dyDescent="0.2"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</row>
    <row r="726" spans="8:37" x14ac:dyDescent="0.2"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</row>
    <row r="727" spans="8:37" x14ac:dyDescent="0.2"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</row>
    <row r="728" spans="8:37" x14ac:dyDescent="0.2"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</row>
    <row r="729" spans="8:37" x14ac:dyDescent="0.2"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</row>
    <row r="730" spans="8:37" x14ac:dyDescent="0.2"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</row>
    <row r="731" spans="8:37" x14ac:dyDescent="0.2"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</row>
    <row r="732" spans="8:37" x14ac:dyDescent="0.2"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</row>
    <row r="733" spans="8:37" x14ac:dyDescent="0.2"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</row>
    <row r="734" spans="8:37" x14ac:dyDescent="0.2"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</row>
    <row r="735" spans="8:37" x14ac:dyDescent="0.2"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</row>
    <row r="736" spans="8:37" x14ac:dyDescent="0.2"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</row>
    <row r="737" spans="8:37" x14ac:dyDescent="0.2"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</row>
    <row r="738" spans="8:37" x14ac:dyDescent="0.2"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</row>
    <row r="739" spans="8:37" x14ac:dyDescent="0.2"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</row>
    <row r="740" spans="8:37" x14ac:dyDescent="0.2"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</row>
    <row r="741" spans="8:37" x14ac:dyDescent="0.2"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</row>
    <row r="742" spans="8:37" x14ac:dyDescent="0.2"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</row>
    <row r="743" spans="8:37" x14ac:dyDescent="0.2"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</row>
    <row r="744" spans="8:37" x14ac:dyDescent="0.2"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</row>
    <row r="745" spans="8:37" x14ac:dyDescent="0.2"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</row>
    <row r="746" spans="8:37" x14ac:dyDescent="0.2"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</row>
    <row r="747" spans="8:37" x14ac:dyDescent="0.2"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</row>
    <row r="748" spans="8:37" x14ac:dyDescent="0.2"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</row>
    <row r="749" spans="8:37" x14ac:dyDescent="0.2"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</row>
    <row r="750" spans="8:37" x14ac:dyDescent="0.2"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</row>
    <row r="751" spans="8:37" x14ac:dyDescent="0.2"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</row>
    <row r="752" spans="8:37" x14ac:dyDescent="0.2"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</row>
    <row r="753" spans="8:37" x14ac:dyDescent="0.2"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</row>
    <row r="754" spans="8:37" x14ac:dyDescent="0.2"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</row>
    <row r="755" spans="8:37" x14ac:dyDescent="0.2"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</row>
    <row r="756" spans="8:37" x14ac:dyDescent="0.2"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</row>
    <row r="757" spans="8:37" x14ac:dyDescent="0.2"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</row>
    <row r="758" spans="8:37" x14ac:dyDescent="0.2"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</row>
    <row r="759" spans="8:37" x14ac:dyDescent="0.2"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</row>
    <row r="760" spans="8:37" x14ac:dyDescent="0.2"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</row>
    <row r="761" spans="8:37" x14ac:dyDescent="0.2"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</row>
    <row r="762" spans="8:37" x14ac:dyDescent="0.2"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</row>
    <row r="763" spans="8:37" x14ac:dyDescent="0.2"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</row>
    <row r="764" spans="8:37" x14ac:dyDescent="0.2"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</row>
    <row r="765" spans="8:37" x14ac:dyDescent="0.2"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</row>
    <row r="766" spans="8:37" x14ac:dyDescent="0.2"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</row>
    <row r="767" spans="8:37" x14ac:dyDescent="0.2"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</row>
    <row r="768" spans="8:37" x14ac:dyDescent="0.2"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</row>
    <row r="769" spans="8:37" x14ac:dyDescent="0.2"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</row>
    <row r="770" spans="8:37" x14ac:dyDescent="0.2"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</row>
    <row r="771" spans="8:37" x14ac:dyDescent="0.2"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</row>
    <row r="772" spans="8:37" x14ac:dyDescent="0.2"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</row>
    <row r="773" spans="8:37" x14ac:dyDescent="0.2"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</row>
    <row r="774" spans="8:37" x14ac:dyDescent="0.2"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</row>
    <row r="775" spans="8:37" x14ac:dyDescent="0.2"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</row>
    <row r="776" spans="8:37" x14ac:dyDescent="0.2"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</row>
    <row r="777" spans="8:37" x14ac:dyDescent="0.2"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</row>
    <row r="778" spans="8:37" x14ac:dyDescent="0.2"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</row>
    <row r="779" spans="8:37" x14ac:dyDescent="0.2"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</row>
    <row r="780" spans="8:37" x14ac:dyDescent="0.2"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</row>
    <row r="781" spans="8:37" x14ac:dyDescent="0.2"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</row>
    <row r="782" spans="8:37" x14ac:dyDescent="0.2"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</row>
    <row r="783" spans="8:37" x14ac:dyDescent="0.2"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</row>
    <row r="784" spans="8:37" x14ac:dyDescent="0.2"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</row>
    <row r="785" spans="8:37" x14ac:dyDescent="0.2"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</row>
    <row r="786" spans="8:37" x14ac:dyDescent="0.2"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</row>
    <row r="787" spans="8:37" x14ac:dyDescent="0.2"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</row>
    <row r="788" spans="8:37" x14ac:dyDescent="0.2"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</row>
    <row r="789" spans="8:37" x14ac:dyDescent="0.2"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</row>
    <row r="790" spans="8:37" x14ac:dyDescent="0.2"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</row>
    <row r="791" spans="8:37" x14ac:dyDescent="0.2"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</row>
    <row r="792" spans="8:37" x14ac:dyDescent="0.2"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</row>
    <row r="793" spans="8:37" x14ac:dyDescent="0.2"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</row>
    <row r="794" spans="8:37" x14ac:dyDescent="0.2"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</row>
    <row r="795" spans="8:37" x14ac:dyDescent="0.2"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</row>
    <row r="796" spans="8:37" x14ac:dyDescent="0.2"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</row>
    <row r="797" spans="8:37" x14ac:dyDescent="0.2"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</row>
    <row r="798" spans="8:37" x14ac:dyDescent="0.2"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</row>
    <row r="799" spans="8:37" x14ac:dyDescent="0.2"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</row>
    <row r="800" spans="8:37" x14ac:dyDescent="0.2"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</row>
    <row r="801" spans="8:37" x14ac:dyDescent="0.2"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</row>
    <row r="802" spans="8:37" x14ac:dyDescent="0.2"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</row>
    <row r="803" spans="8:37" x14ac:dyDescent="0.2"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</row>
    <row r="804" spans="8:37" x14ac:dyDescent="0.2"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</row>
    <row r="805" spans="8:37" x14ac:dyDescent="0.2"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</row>
    <row r="806" spans="8:37" x14ac:dyDescent="0.2"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</row>
    <row r="807" spans="8:37" x14ac:dyDescent="0.2"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</row>
    <row r="808" spans="8:37" x14ac:dyDescent="0.2"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</row>
    <row r="809" spans="8:37" x14ac:dyDescent="0.2"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</row>
    <row r="810" spans="8:37" x14ac:dyDescent="0.2"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</row>
    <row r="811" spans="8:37" x14ac:dyDescent="0.2"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</row>
    <row r="812" spans="8:37" x14ac:dyDescent="0.2"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</row>
    <row r="813" spans="8:37" x14ac:dyDescent="0.2"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</row>
    <row r="814" spans="8:37" x14ac:dyDescent="0.2"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</row>
    <row r="815" spans="8:37" x14ac:dyDescent="0.2"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</row>
    <row r="816" spans="8:37" x14ac:dyDescent="0.2"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</row>
    <row r="817" spans="8:37" x14ac:dyDescent="0.2"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</row>
    <row r="818" spans="8:37" x14ac:dyDescent="0.2"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</row>
    <row r="819" spans="8:37" x14ac:dyDescent="0.2"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</row>
    <row r="820" spans="8:37" x14ac:dyDescent="0.2"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</row>
    <row r="821" spans="8:37" x14ac:dyDescent="0.2"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</row>
    <row r="822" spans="8:37" x14ac:dyDescent="0.2"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</row>
    <row r="823" spans="8:37" x14ac:dyDescent="0.2"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</row>
    <row r="824" spans="8:37" x14ac:dyDescent="0.2"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</row>
    <row r="825" spans="8:37" x14ac:dyDescent="0.2"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</row>
    <row r="826" spans="8:37" x14ac:dyDescent="0.2"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</row>
    <row r="827" spans="8:37" x14ac:dyDescent="0.2"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</row>
    <row r="828" spans="8:37" x14ac:dyDescent="0.2"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</row>
    <row r="829" spans="8:37" x14ac:dyDescent="0.2"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</row>
    <row r="830" spans="8:37" x14ac:dyDescent="0.2"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</row>
    <row r="831" spans="8:37" x14ac:dyDescent="0.2"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</row>
    <row r="832" spans="8:37" x14ac:dyDescent="0.2"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</row>
    <row r="833" spans="8:37" x14ac:dyDescent="0.2"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</row>
    <row r="834" spans="8:37" x14ac:dyDescent="0.2"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</row>
    <row r="835" spans="8:37" x14ac:dyDescent="0.2"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</row>
    <row r="836" spans="8:37" x14ac:dyDescent="0.2"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</row>
    <row r="837" spans="8:37" x14ac:dyDescent="0.2"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</row>
    <row r="838" spans="8:37" x14ac:dyDescent="0.2"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</row>
    <row r="839" spans="8:37" x14ac:dyDescent="0.2"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</row>
    <row r="840" spans="8:37" x14ac:dyDescent="0.2"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</row>
    <row r="841" spans="8:37" x14ac:dyDescent="0.2"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</row>
    <row r="842" spans="8:37" x14ac:dyDescent="0.2"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</row>
    <row r="843" spans="8:37" x14ac:dyDescent="0.2"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</row>
    <row r="844" spans="8:37" x14ac:dyDescent="0.2"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</row>
    <row r="845" spans="8:37" x14ac:dyDescent="0.2"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</row>
    <row r="846" spans="8:37" x14ac:dyDescent="0.2"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</row>
    <row r="847" spans="8:37" x14ac:dyDescent="0.2"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</row>
    <row r="848" spans="8:37" x14ac:dyDescent="0.2"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</row>
    <row r="849" spans="8:37" x14ac:dyDescent="0.2"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</row>
    <row r="850" spans="8:37" x14ac:dyDescent="0.2"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</row>
    <row r="851" spans="8:37" x14ac:dyDescent="0.2"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</row>
    <row r="852" spans="8:37" x14ac:dyDescent="0.2"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</row>
    <row r="853" spans="8:37" x14ac:dyDescent="0.2"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</row>
    <row r="854" spans="8:37" x14ac:dyDescent="0.2"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</row>
    <row r="855" spans="8:37" x14ac:dyDescent="0.2"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</row>
    <row r="856" spans="8:37" x14ac:dyDescent="0.2"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</row>
    <row r="857" spans="8:37" x14ac:dyDescent="0.2"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</row>
    <row r="858" spans="8:37" x14ac:dyDescent="0.2"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</row>
    <row r="859" spans="8:37" x14ac:dyDescent="0.2"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</row>
    <row r="860" spans="8:37" x14ac:dyDescent="0.2"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</row>
    <row r="861" spans="8:37" x14ac:dyDescent="0.2"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</row>
    <row r="862" spans="8:37" x14ac:dyDescent="0.2"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</row>
    <row r="863" spans="8:37" x14ac:dyDescent="0.2"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</row>
    <row r="864" spans="8:37" x14ac:dyDescent="0.2"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</row>
    <row r="865" spans="8:37" x14ac:dyDescent="0.2"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</row>
    <row r="866" spans="8:37" x14ac:dyDescent="0.2"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</row>
    <row r="867" spans="8:37" x14ac:dyDescent="0.2"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</row>
    <row r="868" spans="8:37" x14ac:dyDescent="0.2"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</row>
    <row r="869" spans="8:37" x14ac:dyDescent="0.2"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</row>
    <row r="870" spans="8:37" x14ac:dyDescent="0.2"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</row>
    <row r="871" spans="8:37" x14ac:dyDescent="0.2"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</row>
    <row r="872" spans="8:37" x14ac:dyDescent="0.2"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</row>
    <row r="873" spans="8:37" x14ac:dyDescent="0.2"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</row>
    <row r="874" spans="8:37" x14ac:dyDescent="0.2">
      <c r="H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J874" s="3"/>
      <c r="AK874" s="3"/>
    </row>
    <row r="875" spans="8:37" x14ac:dyDescent="0.2">
      <c r="H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J875" s="3"/>
      <c r="AK875" s="3"/>
    </row>
    <row r="876" spans="8:37" x14ac:dyDescent="0.2">
      <c r="H876" s="3"/>
      <c r="Q876" s="3"/>
      <c r="R876" s="3"/>
      <c r="S876" s="3"/>
      <c r="T876" s="3"/>
      <c r="U876" s="3"/>
      <c r="Y876" s="3"/>
      <c r="Z876" s="3"/>
      <c r="AA876" s="3"/>
      <c r="AJ876" s="3"/>
      <c r="AK876" s="3"/>
    </row>
    <row r="877" spans="8:37" x14ac:dyDescent="0.2">
      <c r="H877" s="3"/>
      <c r="Q877" s="3"/>
      <c r="R877" s="3"/>
      <c r="Y877" s="3"/>
      <c r="Z877" s="3"/>
      <c r="AA877" s="3"/>
      <c r="AJ877" s="3"/>
      <c r="AK877" s="3"/>
    </row>
    <row r="878" spans="8:37" x14ac:dyDescent="0.2">
      <c r="H878" s="3"/>
      <c r="Q878" s="3"/>
      <c r="R878" s="3"/>
      <c r="Y878" s="3"/>
      <c r="Z878" s="3"/>
      <c r="AA878" s="3"/>
      <c r="AJ878" s="3"/>
      <c r="AK878" s="3"/>
    </row>
    <row r="879" spans="8:37" x14ac:dyDescent="0.2">
      <c r="H879" s="3"/>
      <c r="Q879" s="3"/>
      <c r="R879" s="3"/>
      <c r="Y879" s="3"/>
      <c r="Z879" s="3"/>
      <c r="AA879" s="3"/>
      <c r="AJ879" s="3"/>
      <c r="AK879" s="3"/>
    </row>
    <row r="880" spans="8:37" x14ac:dyDescent="0.2">
      <c r="H880" s="3"/>
      <c r="Q880" s="3"/>
      <c r="R880" s="3"/>
      <c r="Y880" s="3"/>
      <c r="Z880" s="3"/>
      <c r="AA880" s="3"/>
      <c r="AJ880" s="3"/>
      <c r="AK880" s="3"/>
    </row>
    <row r="881" spans="8:37" x14ac:dyDescent="0.2">
      <c r="H881" s="3"/>
      <c r="Q881" s="3"/>
      <c r="R881" s="3"/>
      <c r="Y881" s="3"/>
      <c r="Z881" s="3"/>
      <c r="AA881" s="3"/>
      <c r="AK881" s="3"/>
    </row>
    <row r="882" spans="8:37" x14ac:dyDescent="0.2">
      <c r="H882" s="3"/>
      <c r="Q882" s="3"/>
      <c r="R882" s="3"/>
      <c r="Y882" s="3"/>
      <c r="Z882" s="3"/>
      <c r="AA882" s="3"/>
      <c r="AK882" s="3"/>
    </row>
    <row r="883" spans="8:37" x14ac:dyDescent="0.2">
      <c r="Q883" s="3"/>
      <c r="R883" s="3"/>
      <c r="Z883" s="3"/>
      <c r="AA883" s="3"/>
      <c r="AK883" s="3"/>
    </row>
    <row r="884" spans="8:37" x14ac:dyDescent="0.2">
      <c r="Q884" s="3"/>
      <c r="R884" s="3"/>
      <c r="Z884" s="3"/>
      <c r="AA884" s="3"/>
      <c r="AK884" s="3"/>
    </row>
    <row r="885" spans="8:37" x14ac:dyDescent="0.2">
      <c r="Z885" s="3"/>
      <c r="AA885" s="3"/>
    </row>
    <row r="886" spans="8:37" x14ac:dyDescent="0.2">
      <c r="Z886" s="3"/>
      <c r="AA886" s="3"/>
    </row>
    <row r="887" spans="8:37" x14ac:dyDescent="0.2">
      <c r="Z887" s="3"/>
      <c r="AA887" s="3"/>
    </row>
    <row r="888" spans="8:37" x14ac:dyDescent="0.2">
      <c r="Z888" s="3"/>
      <c r="AA888" s="3"/>
    </row>
    <row r="889" spans="8:37" x14ac:dyDescent="0.2">
      <c r="Z889" s="3"/>
      <c r="AA889" s="3"/>
    </row>
    <row r="890" spans="8:37" x14ac:dyDescent="0.2">
      <c r="Z890" s="3"/>
      <c r="AA890" s="3"/>
    </row>
    <row r="891" spans="8:37" x14ac:dyDescent="0.2">
      <c r="Z891" s="3"/>
      <c r="AA891" s="3"/>
    </row>
    <row r="892" spans="8:37" x14ac:dyDescent="0.2">
      <c r="Z892" s="3"/>
      <c r="AA892" s="3"/>
    </row>
    <row r="893" spans="8:37" x14ac:dyDescent="0.2">
      <c r="Z893" s="3"/>
      <c r="AA893" s="3"/>
    </row>
    <row r="894" spans="8:37" x14ac:dyDescent="0.2">
      <c r="Z894" s="3"/>
      <c r="AA894" s="3"/>
    </row>
    <row r="895" spans="8:37" x14ac:dyDescent="0.2">
      <c r="Z895" s="3"/>
      <c r="AA895" s="3"/>
    </row>
    <row r="896" spans="8:37" x14ac:dyDescent="0.2">
      <c r="Z896" s="3"/>
      <c r="AA896" s="3"/>
    </row>
    <row r="897" spans="26:27" x14ac:dyDescent="0.2">
      <c r="Z897" s="3"/>
      <c r="AA897" s="3"/>
    </row>
    <row r="898" spans="26:27" x14ac:dyDescent="0.2">
      <c r="Z898" s="3"/>
      <c r="AA898" s="3"/>
    </row>
    <row r="899" spans="26:27" x14ac:dyDescent="0.2">
      <c r="Z899" s="3"/>
      <c r="AA899" s="3"/>
    </row>
    <row r="900" spans="26:27" x14ac:dyDescent="0.2">
      <c r="Z900" s="3"/>
      <c r="AA900" s="3"/>
    </row>
    <row r="901" spans="26:27" x14ac:dyDescent="0.2">
      <c r="Z901" s="3"/>
      <c r="AA901" s="3"/>
    </row>
    <row r="902" spans="26:27" x14ac:dyDescent="0.2">
      <c r="Z902" s="3"/>
      <c r="AA902" s="3"/>
    </row>
    <row r="903" spans="26:27" x14ac:dyDescent="0.2">
      <c r="Z903" s="3"/>
      <c r="AA903" s="3"/>
    </row>
    <row r="904" spans="26:27" x14ac:dyDescent="0.2">
      <c r="Z904" s="3"/>
      <c r="AA904" s="3"/>
    </row>
    <row r="905" spans="26:27" x14ac:dyDescent="0.2">
      <c r="Z905" s="3"/>
      <c r="AA905" s="3"/>
    </row>
    <row r="906" spans="26:27" x14ac:dyDescent="0.2">
      <c r="Z906" s="3"/>
      <c r="AA906" s="3"/>
    </row>
    <row r="907" spans="26:27" x14ac:dyDescent="0.2">
      <c r="Z907" s="3"/>
      <c r="AA907" s="3"/>
    </row>
    <row r="908" spans="26:27" x14ac:dyDescent="0.2">
      <c r="Z908" s="3"/>
      <c r="AA908" s="3"/>
    </row>
    <row r="909" spans="26:27" x14ac:dyDescent="0.2">
      <c r="Z909" s="3"/>
      <c r="AA909" s="3"/>
    </row>
    <row r="910" spans="26:27" x14ac:dyDescent="0.2">
      <c r="Z910" s="3"/>
      <c r="AA910" s="3"/>
    </row>
    <row r="911" spans="26:27" x14ac:dyDescent="0.2">
      <c r="Z911" s="3"/>
      <c r="AA911" s="3"/>
    </row>
    <row r="912" spans="26:27" x14ac:dyDescent="0.2">
      <c r="Z912" s="3"/>
      <c r="AA912" s="3"/>
    </row>
    <row r="913" spans="26:27" x14ac:dyDescent="0.2">
      <c r="Z913" s="3"/>
      <c r="AA913" s="3"/>
    </row>
    <row r="914" spans="26:27" x14ac:dyDescent="0.2">
      <c r="Z914" s="3"/>
      <c r="AA914" s="3"/>
    </row>
    <row r="915" spans="26:27" x14ac:dyDescent="0.2">
      <c r="Z915" s="3"/>
      <c r="AA915" s="3"/>
    </row>
    <row r="916" spans="26:27" x14ac:dyDescent="0.2">
      <c r="Z916" s="3"/>
      <c r="AA916" s="3"/>
    </row>
  </sheetData>
  <mergeCells count="1">
    <mergeCell ref="A1:B1"/>
  </mergeCells>
  <pageMargins left="0.75" right="0.75" top="1" bottom="1" header="0.5" footer="0.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6"/>
  <sheetViews>
    <sheetView workbookViewId="0">
      <selection sqref="A1:B1"/>
    </sheetView>
  </sheetViews>
  <sheetFormatPr defaultRowHeight="12.75" x14ac:dyDescent="0.2"/>
  <cols>
    <col min="2" max="2" width="10.28515625" customWidth="1"/>
    <col min="3" max="8" width="13.42578125" style="3" bestFit="1" customWidth="1"/>
    <col min="9" max="9" width="11.7109375" style="3" bestFit="1" customWidth="1"/>
    <col min="10" max="11" width="13.42578125" style="3" bestFit="1" customWidth="1"/>
    <col min="12" max="15" width="11.7109375" style="3" bestFit="1" customWidth="1"/>
    <col min="16" max="16" width="15.85546875" style="3" customWidth="1"/>
    <col min="17" max="17" width="12.42578125" customWidth="1"/>
    <col min="18" max="18" width="11.42578125" customWidth="1"/>
    <col min="19" max="19" width="11.5703125" customWidth="1"/>
    <col min="20" max="20" width="12.28515625" customWidth="1"/>
    <col min="21" max="21" width="11.85546875" customWidth="1"/>
    <col min="22" max="22" width="12" customWidth="1"/>
    <col min="23" max="25" width="11.7109375" customWidth="1"/>
    <col min="26" max="26" width="12.5703125" customWidth="1"/>
  </cols>
  <sheetData>
    <row r="1" spans="1:26" x14ac:dyDescent="0.2">
      <c r="A1" s="30" t="s">
        <v>0</v>
      </c>
      <c r="B1" s="30"/>
      <c r="C1" s="3" t="s">
        <v>11</v>
      </c>
    </row>
    <row r="2" spans="1:26" x14ac:dyDescent="0.2">
      <c r="A2" t="s">
        <v>1</v>
      </c>
      <c r="B2" t="s">
        <v>2</v>
      </c>
      <c r="C2" s="12">
        <v>1918</v>
      </c>
      <c r="D2" s="12">
        <v>1919</v>
      </c>
      <c r="E2" s="12">
        <v>1920</v>
      </c>
      <c r="F2" s="12">
        <v>1921</v>
      </c>
      <c r="G2" s="12">
        <v>1922</v>
      </c>
      <c r="H2" s="12">
        <v>1923</v>
      </c>
      <c r="I2" s="12">
        <v>1924</v>
      </c>
      <c r="J2" s="12">
        <v>1925</v>
      </c>
      <c r="K2" s="12">
        <v>1926</v>
      </c>
      <c r="L2" s="12">
        <v>1927</v>
      </c>
      <c r="M2" s="12">
        <v>1928</v>
      </c>
      <c r="N2" s="12">
        <v>1929</v>
      </c>
      <c r="O2" s="12">
        <v>1930</v>
      </c>
      <c r="P2" s="12">
        <v>1931</v>
      </c>
      <c r="Q2" s="12">
        <v>1932</v>
      </c>
      <c r="R2" s="12">
        <v>1933</v>
      </c>
      <c r="S2" s="12">
        <v>1934</v>
      </c>
      <c r="T2" s="12">
        <v>1935</v>
      </c>
      <c r="U2" s="12">
        <v>1936</v>
      </c>
      <c r="V2" s="12">
        <v>1937</v>
      </c>
      <c r="W2" s="12">
        <v>1938</v>
      </c>
      <c r="X2" s="12">
        <v>1939</v>
      </c>
      <c r="Y2" s="12">
        <v>1940</v>
      </c>
      <c r="Z2" s="12">
        <v>1941</v>
      </c>
    </row>
    <row r="3" spans="1:26" x14ac:dyDescent="0.2">
      <c r="A3" s="4">
        <v>20000</v>
      </c>
      <c r="B3" s="4">
        <v>25000</v>
      </c>
      <c r="C3" s="3">
        <v>128317693</v>
      </c>
      <c r="D3" s="3">
        <v>132167485</v>
      </c>
      <c r="E3" s="3">
        <v>169984024</v>
      </c>
      <c r="F3" s="3">
        <v>133645641</v>
      </c>
      <c r="G3" s="3">
        <v>143956658</v>
      </c>
      <c r="H3" s="3">
        <v>173603801</v>
      </c>
      <c r="I3" s="3">
        <v>178828968</v>
      </c>
      <c r="J3" s="3">
        <v>202381340</v>
      </c>
      <c r="K3" s="3">
        <v>214057777</v>
      </c>
      <c r="L3" s="3">
        <v>218955956</v>
      </c>
      <c r="M3" s="3">
        <v>222091154</v>
      </c>
      <c r="N3" s="3">
        <v>242323491</v>
      </c>
      <c r="O3" s="3">
        <v>234564001</v>
      </c>
      <c r="P3" s="3">
        <v>167489000</v>
      </c>
      <c r="Q3" s="3">
        <v>88627000</v>
      </c>
      <c r="R3" s="3">
        <v>65466000</v>
      </c>
      <c r="S3" s="3">
        <v>104268000</v>
      </c>
      <c r="T3" s="3">
        <v>113925000</v>
      </c>
      <c r="U3" s="3">
        <v>167317000</v>
      </c>
      <c r="V3" s="3">
        <v>180337000</v>
      </c>
      <c r="W3" s="3">
        <v>112993000</v>
      </c>
      <c r="X3" s="3">
        <v>133149000</v>
      </c>
      <c r="Y3" s="3">
        <v>148560000</v>
      </c>
      <c r="Z3" s="3">
        <v>154855000</v>
      </c>
    </row>
    <row r="4" spans="1:26" x14ac:dyDescent="0.2">
      <c r="A4" s="4">
        <v>25000</v>
      </c>
      <c r="B4" s="4">
        <v>30000</v>
      </c>
      <c r="C4" s="3">
        <v>107415889</v>
      </c>
      <c r="D4" s="3">
        <v>109083845</v>
      </c>
      <c r="E4" s="3">
        <v>133778337</v>
      </c>
      <c r="F4" s="3">
        <v>111355801</v>
      </c>
      <c r="G4" s="3">
        <v>119455061</v>
      </c>
      <c r="H4" s="3">
        <v>141090392</v>
      </c>
      <c r="I4" s="3">
        <v>148892661</v>
      </c>
      <c r="J4" s="3">
        <v>167527182</v>
      </c>
      <c r="K4" s="3">
        <v>177722004</v>
      </c>
      <c r="L4" s="3">
        <v>181025619</v>
      </c>
      <c r="M4" s="3">
        <v>182515083</v>
      </c>
      <c r="N4" s="3">
        <v>197657617</v>
      </c>
      <c r="O4" s="3">
        <v>178447126</v>
      </c>
      <c r="P4" s="3">
        <v>124291000</v>
      </c>
      <c r="Q4" s="3">
        <v>67921000</v>
      </c>
      <c r="R4" s="3">
        <v>55459000</v>
      </c>
      <c r="S4" s="3">
        <v>85044000</v>
      </c>
      <c r="T4" s="3">
        <v>94097000</v>
      </c>
      <c r="U4" s="3">
        <v>134662000</v>
      </c>
      <c r="V4" s="3">
        <v>148506000</v>
      </c>
      <c r="W4" s="3">
        <v>90114000</v>
      </c>
      <c r="X4" s="3">
        <v>106911000</v>
      </c>
      <c r="Y4" s="3">
        <v>116783000</v>
      </c>
      <c r="Z4" s="3">
        <v>121401000</v>
      </c>
    </row>
    <row r="5" spans="1:26" x14ac:dyDescent="0.2">
      <c r="A5" s="4">
        <v>30000</v>
      </c>
      <c r="B5" s="4">
        <v>40000</v>
      </c>
      <c r="C5" s="3">
        <v>166075918</v>
      </c>
      <c r="D5" s="3">
        <v>168692831</v>
      </c>
      <c r="E5" s="3">
        <v>201886226</v>
      </c>
      <c r="F5" s="3">
        <v>164554796</v>
      </c>
      <c r="G5" s="3">
        <v>181441931</v>
      </c>
      <c r="H5" s="3">
        <v>219865142</v>
      </c>
      <c r="I5" s="3">
        <v>231773139</v>
      </c>
      <c r="J5" s="3">
        <v>259925906</v>
      </c>
      <c r="K5" s="3">
        <v>278501230</v>
      </c>
      <c r="L5" s="3">
        <v>281256986</v>
      </c>
      <c r="M5" s="3">
        <v>288867807</v>
      </c>
      <c r="N5" s="3">
        <v>306413149</v>
      </c>
      <c r="O5" s="3">
        <v>280223768</v>
      </c>
      <c r="P5" s="3">
        <v>171689000</v>
      </c>
      <c r="Q5" s="3">
        <v>112390000</v>
      </c>
      <c r="R5" s="3">
        <v>87797000</v>
      </c>
      <c r="S5" s="3">
        <v>127138000</v>
      </c>
      <c r="T5" s="3">
        <v>145515000</v>
      </c>
      <c r="U5" s="3">
        <v>212011000</v>
      </c>
      <c r="V5" s="3">
        <v>226449000</v>
      </c>
      <c r="W5" s="3">
        <v>127410000</v>
      </c>
      <c r="X5" s="3">
        <v>159617000</v>
      </c>
      <c r="Y5" s="3">
        <v>178185000</v>
      </c>
      <c r="Z5" s="3">
        <v>184496000</v>
      </c>
    </row>
    <row r="6" spans="1:26" x14ac:dyDescent="0.2">
      <c r="A6" s="4">
        <v>40000</v>
      </c>
      <c r="B6" s="4">
        <v>50000</v>
      </c>
      <c r="C6" s="3">
        <v>127312305</v>
      </c>
      <c r="D6" s="3">
        <v>121825056</v>
      </c>
      <c r="E6" s="3">
        <v>152860997</v>
      </c>
      <c r="F6" s="3">
        <v>120560938</v>
      </c>
      <c r="G6" s="3">
        <v>139047061</v>
      </c>
      <c r="H6" s="3">
        <v>159988152</v>
      </c>
      <c r="I6" s="3">
        <v>174404918</v>
      </c>
      <c r="J6" s="3">
        <v>190855114</v>
      </c>
      <c r="K6" s="3">
        <v>210383129</v>
      </c>
      <c r="L6" s="3">
        <v>217623156</v>
      </c>
      <c r="M6" s="3">
        <v>222798120</v>
      </c>
      <c r="N6" s="3">
        <v>232058677</v>
      </c>
      <c r="O6" s="3">
        <v>190776044</v>
      </c>
      <c r="P6" s="3">
        <v>117923000</v>
      </c>
      <c r="Q6" s="3">
        <v>84322000</v>
      </c>
      <c r="R6" s="3">
        <v>71711000</v>
      </c>
      <c r="S6" s="3">
        <v>93647000</v>
      </c>
      <c r="T6" s="3">
        <v>108826000</v>
      </c>
      <c r="U6" s="3">
        <v>155401000</v>
      </c>
      <c r="V6" s="3">
        <v>165095000</v>
      </c>
      <c r="W6" s="3">
        <v>92607000</v>
      </c>
      <c r="X6" s="3">
        <v>118012000</v>
      </c>
      <c r="Y6" s="3">
        <v>127040000</v>
      </c>
      <c r="Z6" s="3">
        <v>136994000</v>
      </c>
    </row>
    <row r="7" spans="1:26" x14ac:dyDescent="0.2">
      <c r="A7" s="4">
        <v>50000</v>
      </c>
      <c r="B7" s="4">
        <v>60000</v>
      </c>
      <c r="C7" s="3">
        <v>94377789</v>
      </c>
      <c r="D7" s="3">
        <v>99625332</v>
      </c>
      <c r="E7" s="3">
        <v>116740720</v>
      </c>
      <c r="F7" s="3">
        <v>87602019</v>
      </c>
      <c r="G7" s="3">
        <v>104778064</v>
      </c>
      <c r="H7" s="3">
        <v>121345857</v>
      </c>
      <c r="I7" s="3">
        <v>138314061</v>
      </c>
      <c r="J7" s="3">
        <v>147849018</v>
      </c>
      <c r="K7" s="3">
        <v>166593465</v>
      </c>
      <c r="L7" s="3">
        <v>172304687</v>
      </c>
      <c r="M7" s="3">
        <v>175970538</v>
      </c>
      <c r="N7" s="3">
        <v>177530273</v>
      </c>
      <c r="O7" s="3">
        <v>157447728</v>
      </c>
      <c r="P7" s="3">
        <v>97565000</v>
      </c>
      <c r="Q7" s="3">
        <v>69634000</v>
      </c>
      <c r="R7" s="3">
        <v>55588000</v>
      </c>
      <c r="S7" s="3">
        <v>69414000</v>
      </c>
      <c r="T7" s="3">
        <v>81867000</v>
      </c>
      <c r="U7" s="3">
        <v>122537000</v>
      </c>
      <c r="V7" s="3">
        <v>128967000</v>
      </c>
      <c r="W7" s="3">
        <v>70509000</v>
      </c>
      <c r="X7" s="3">
        <v>89851000</v>
      </c>
      <c r="Y7" s="3">
        <v>97549000</v>
      </c>
      <c r="Z7" s="3">
        <v>99142000</v>
      </c>
    </row>
    <row r="8" spans="1:26" x14ac:dyDescent="0.2">
      <c r="A8" s="4">
        <v>60000</v>
      </c>
      <c r="B8" s="4">
        <v>70000</v>
      </c>
      <c r="C8" s="3">
        <v>72621386</v>
      </c>
      <c r="D8" s="3">
        <v>74815645</v>
      </c>
      <c r="E8" s="3">
        <v>90936869</v>
      </c>
      <c r="F8" s="3">
        <v>73623809</v>
      </c>
      <c r="G8" s="3">
        <v>84457806</v>
      </c>
      <c r="H8" s="3">
        <v>93286795</v>
      </c>
      <c r="I8" s="3">
        <v>112939279</v>
      </c>
      <c r="J8" s="3">
        <v>119115777</v>
      </c>
      <c r="K8" s="3">
        <v>135912539</v>
      </c>
      <c r="L8" s="3">
        <v>145234176</v>
      </c>
      <c r="M8" s="3">
        <v>145971564</v>
      </c>
      <c r="N8" s="3">
        <v>153697449</v>
      </c>
      <c r="O8" s="3">
        <v>117572205</v>
      </c>
      <c r="P8" s="3">
        <v>74362000</v>
      </c>
      <c r="Q8" s="3">
        <v>55429000</v>
      </c>
      <c r="R8" s="3">
        <v>45508000</v>
      </c>
      <c r="S8" s="3">
        <v>54357000</v>
      </c>
      <c r="T8" s="3">
        <v>64838000</v>
      </c>
      <c r="U8" s="3">
        <v>99987000</v>
      </c>
      <c r="V8" s="3">
        <v>103595000</v>
      </c>
      <c r="W8" s="3">
        <v>53314000</v>
      </c>
      <c r="X8" s="3">
        <v>68603000</v>
      </c>
      <c r="Y8" s="3">
        <v>73661000</v>
      </c>
      <c r="Z8" s="3">
        <v>78931000</v>
      </c>
    </row>
    <row r="9" spans="1:26" x14ac:dyDescent="0.2">
      <c r="A9" s="4">
        <v>70000</v>
      </c>
      <c r="B9" s="4">
        <v>80000</v>
      </c>
      <c r="C9" s="3">
        <v>59162830</v>
      </c>
      <c r="D9" s="3">
        <v>64433929</v>
      </c>
      <c r="E9" s="3">
        <v>70146319</v>
      </c>
      <c r="F9" s="3">
        <v>55876938</v>
      </c>
      <c r="G9" s="3">
        <v>67264254</v>
      </c>
      <c r="H9" s="3">
        <v>76197187</v>
      </c>
      <c r="I9" s="3">
        <v>84568187</v>
      </c>
      <c r="J9" s="3">
        <v>96225221</v>
      </c>
      <c r="K9" s="3">
        <v>109306610</v>
      </c>
      <c r="L9" s="3">
        <v>121216320</v>
      </c>
      <c r="M9" s="3">
        <v>126205784</v>
      </c>
      <c r="N9" s="3">
        <v>123870701</v>
      </c>
      <c r="O9" s="3">
        <v>101681472</v>
      </c>
      <c r="P9" s="3">
        <v>64551000</v>
      </c>
      <c r="Q9" s="3">
        <v>42462000</v>
      </c>
      <c r="R9" s="3">
        <v>32556000</v>
      </c>
      <c r="S9" s="3">
        <v>36784000</v>
      </c>
      <c r="T9" s="3">
        <v>50302000</v>
      </c>
      <c r="U9" s="3">
        <v>75266000</v>
      </c>
      <c r="V9" s="3">
        <v>81728000</v>
      </c>
      <c r="W9" s="3">
        <v>37796000</v>
      </c>
      <c r="X9" s="3">
        <v>54936000</v>
      </c>
      <c r="Y9" s="3">
        <v>57517000</v>
      </c>
      <c r="Z9" s="3">
        <v>61441000</v>
      </c>
    </row>
    <row r="10" spans="1:26" x14ac:dyDescent="0.2">
      <c r="A10" s="4">
        <v>80000</v>
      </c>
      <c r="B10" s="4">
        <v>90000</v>
      </c>
      <c r="C10" s="3">
        <v>51283727</v>
      </c>
      <c r="D10" s="3">
        <v>49816222</v>
      </c>
      <c r="E10" s="3">
        <v>55581429</v>
      </c>
      <c r="F10" s="3">
        <v>40025289</v>
      </c>
      <c r="G10" s="3">
        <v>53483331</v>
      </c>
      <c r="H10" s="3">
        <v>60161441</v>
      </c>
      <c r="I10" s="3">
        <v>74695652</v>
      </c>
      <c r="J10" s="3">
        <v>81682935</v>
      </c>
      <c r="K10" s="3">
        <v>93527730</v>
      </c>
      <c r="L10" s="3">
        <v>99977784</v>
      </c>
      <c r="M10" s="3">
        <v>103717934</v>
      </c>
      <c r="N10" s="3">
        <v>102468730</v>
      </c>
      <c r="O10" s="3">
        <v>84714241</v>
      </c>
      <c r="P10" s="3">
        <v>48588000</v>
      </c>
      <c r="Q10" s="3">
        <v>37116000</v>
      </c>
      <c r="R10" s="3">
        <v>26921000</v>
      </c>
      <c r="S10" s="3">
        <v>34753000</v>
      </c>
      <c r="T10" s="3">
        <v>40767000</v>
      </c>
      <c r="U10" s="3">
        <v>60616000</v>
      </c>
      <c r="V10" s="3">
        <v>66650000</v>
      </c>
      <c r="W10" s="3">
        <v>35125000</v>
      </c>
      <c r="X10" s="3">
        <v>43505000</v>
      </c>
      <c r="Y10" s="3">
        <v>48139000</v>
      </c>
      <c r="Z10" s="3">
        <v>50778000</v>
      </c>
    </row>
    <row r="11" spans="1:26" x14ac:dyDescent="0.2">
      <c r="A11" s="4">
        <v>90000</v>
      </c>
      <c r="B11" s="4">
        <v>100000</v>
      </c>
      <c r="C11" s="3">
        <v>47114963</v>
      </c>
      <c r="D11" s="3">
        <v>39384249</v>
      </c>
      <c r="E11" s="3">
        <v>44380282</v>
      </c>
      <c r="F11" s="3">
        <v>38209960</v>
      </c>
      <c r="G11" s="3">
        <v>42061824</v>
      </c>
      <c r="H11" s="3">
        <v>47560515</v>
      </c>
      <c r="I11" s="3">
        <v>58219260</v>
      </c>
      <c r="J11" s="3">
        <v>67661235</v>
      </c>
      <c r="K11" s="3">
        <v>73443274</v>
      </c>
      <c r="L11" s="3">
        <v>85130894</v>
      </c>
      <c r="M11" s="3">
        <v>89448828</v>
      </c>
      <c r="N11" s="3">
        <v>88246806</v>
      </c>
      <c r="O11" s="3">
        <v>66359988</v>
      </c>
      <c r="P11" s="3">
        <v>53315000</v>
      </c>
      <c r="Q11" s="3">
        <v>27583000</v>
      </c>
      <c r="R11" s="3">
        <v>20847000</v>
      </c>
      <c r="S11" s="3">
        <v>27201000</v>
      </c>
      <c r="T11" s="3">
        <v>29062000</v>
      </c>
      <c r="U11" s="3">
        <v>54487000</v>
      </c>
      <c r="V11" s="3">
        <v>53628000</v>
      </c>
      <c r="W11" s="3">
        <v>24692000</v>
      </c>
      <c r="X11" s="3">
        <v>38323000</v>
      </c>
      <c r="Y11" s="3">
        <v>40216000</v>
      </c>
      <c r="Z11" s="3">
        <v>43188000</v>
      </c>
    </row>
    <row r="12" spans="1:26" x14ac:dyDescent="0.2">
      <c r="A12" s="4">
        <v>100000</v>
      </c>
      <c r="B12" s="4">
        <v>150000</v>
      </c>
      <c r="C12" s="3">
        <v>142077603</v>
      </c>
      <c r="D12" s="3">
        <v>146150758</v>
      </c>
      <c r="E12" s="3">
        <v>143158774</v>
      </c>
      <c r="F12" s="3">
        <v>100568997</v>
      </c>
      <c r="G12" s="3">
        <v>126176151</v>
      </c>
      <c r="H12" s="3">
        <v>153793991</v>
      </c>
      <c r="I12" s="3">
        <v>181732547</v>
      </c>
      <c r="J12" s="3">
        <v>225871866</v>
      </c>
      <c r="K12" s="3">
        <v>271148040</v>
      </c>
      <c r="L12" s="3">
        <v>276702231</v>
      </c>
      <c r="M12" s="3">
        <v>302939877</v>
      </c>
      <c r="N12" s="3">
        <v>305116050</v>
      </c>
      <c r="O12" s="3">
        <v>238099831</v>
      </c>
      <c r="P12" s="3">
        <v>147021000</v>
      </c>
      <c r="Q12" s="3">
        <v>84459000</v>
      </c>
      <c r="R12" s="3">
        <v>64292000</v>
      </c>
      <c r="S12" s="3">
        <v>80856000</v>
      </c>
      <c r="T12" s="3">
        <v>99767000</v>
      </c>
      <c r="U12" s="3">
        <v>164235000</v>
      </c>
      <c r="V12" s="3">
        <v>164243000</v>
      </c>
      <c r="W12" s="3">
        <v>83599000</v>
      </c>
      <c r="X12" s="3">
        <v>107611000</v>
      </c>
      <c r="Y12" s="3">
        <v>128095000</v>
      </c>
      <c r="Z12" s="3">
        <v>139162000</v>
      </c>
    </row>
    <row r="13" spans="1:26" x14ac:dyDescent="0.2">
      <c r="A13" s="4">
        <v>150000</v>
      </c>
      <c r="B13" s="4">
        <f t="shared" ref="B13:B20" si="0">A14</f>
        <v>200000</v>
      </c>
      <c r="C13" s="3">
        <v>81094265</v>
      </c>
      <c r="D13" s="3">
        <v>82854462</v>
      </c>
      <c r="E13" s="3">
        <v>55619123</v>
      </c>
      <c r="F13" s="3">
        <v>49960272</v>
      </c>
      <c r="G13" s="3">
        <v>68546172</v>
      </c>
      <c r="H13" s="3">
        <v>72527554</v>
      </c>
      <c r="I13" s="3">
        <v>91664530</v>
      </c>
      <c r="J13" s="3">
        <v>120461802</v>
      </c>
      <c r="K13" s="3">
        <v>147969759</v>
      </c>
      <c r="L13" s="3">
        <v>154322278</v>
      </c>
      <c r="M13" s="3">
        <v>179201423</v>
      </c>
      <c r="N13" s="3">
        <v>181491477</v>
      </c>
      <c r="O13" s="3">
        <v>136693543</v>
      </c>
      <c r="P13" s="3">
        <v>78979000</v>
      </c>
      <c r="Q13" s="3">
        <v>47878000</v>
      </c>
      <c r="R13" s="3">
        <v>41861000</v>
      </c>
      <c r="S13" s="3">
        <v>47140000</v>
      </c>
      <c r="T13" s="3">
        <v>61081000</v>
      </c>
      <c r="U13" s="3">
        <v>91491000</v>
      </c>
      <c r="V13" s="3">
        <v>87486000</v>
      </c>
      <c r="W13" s="3">
        <v>38105000</v>
      </c>
      <c r="X13" s="3">
        <v>56844000</v>
      </c>
      <c r="Y13" s="3">
        <v>69281000</v>
      </c>
      <c r="Z13" s="3">
        <v>73760000</v>
      </c>
    </row>
    <row r="14" spans="1:26" x14ac:dyDescent="0.2">
      <c r="A14" s="4">
        <v>200000</v>
      </c>
      <c r="B14" s="4">
        <f t="shared" si="0"/>
        <v>250000</v>
      </c>
      <c r="C14" s="3">
        <v>47246527</v>
      </c>
      <c r="D14" s="3">
        <v>46356471</v>
      </c>
      <c r="E14" s="3">
        <v>46828195</v>
      </c>
      <c r="F14" s="3">
        <v>31898612</v>
      </c>
      <c r="G14" s="3">
        <v>37027022</v>
      </c>
      <c r="H14" s="3">
        <v>41332983</v>
      </c>
      <c r="I14" s="3">
        <v>57489575</v>
      </c>
      <c r="J14" s="3">
        <v>78509745</v>
      </c>
      <c r="K14" s="3">
        <v>88437114</v>
      </c>
      <c r="L14" s="3">
        <v>105076881</v>
      </c>
      <c r="M14" s="3">
        <v>117809486</v>
      </c>
      <c r="N14" s="3">
        <v>113579899</v>
      </c>
      <c r="O14" s="3">
        <v>77535096</v>
      </c>
      <c r="P14" s="3">
        <v>52218000</v>
      </c>
      <c r="Q14" s="3">
        <v>29039000</v>
      </c>
      <c r="R14" s="3">
        <v>23600000</v>
      </c>
      <c r="S14" s="3">
        <v>34676000</v>
      </c>
      <c r="T14" s="3">
        <v>37608000</v>
      </c>
      <c r="U14" s="3">
        <v>55759000</v>
      </c>
      <c r="V14" s="3">
        <v>53924000</v>
      </c>
      <c r="W14" s="3">
        <v>30359000</v>
      </c>
      <c r="X14" s="3">
        <v>33161000</v>
      </c>
      <c r="Y14" s="3">
        <v>38854000</v>
      </c>
      <c r="Z14" s="3">
        <v>41351000</v>
      </c>
    </row>
    <row r="15" spans="1:26" x14ac:dyDescent="0.2">
      <c r="A15" s="4">
        <v>250000</v>
      </c>
      <c r="B15" s="4">
        <f t="shared" si="0"/>
        <v>300000</v>
      </c>
      <c r="C15" s="3">
        <v>34232709</v>
      </c>
      <c r="D15" s="3">
        <v>29351109</v>
      </c>
      <c r="E15" s="3">
        <v>27282351</v>
      </c>
      <c r="F15" s="3">
        <v>15219643</v>
      </c>
      <c r="G15" s="3">
        <v>28422775</v>
      </c>
      <c r="H15" s="3">
        <v>31560850</v>
      </c>
      <c r="I15" s="3">
        <v>34188312</v>
      </c>
      <c r="J15" s="3">
        <v>53371167</v>
      </c>
      <c r="K15" s="3">
        <v>65079907</v>
      </c>
      <c r="L15" s="3">
        <v>72675379</v>
      </c>
      <c r="M15" s="3">
        <v>80002587</v>
      </c>
      <c r="N15" s="3">
        <v>82491301</v>
      </c>
      <c r="O15" s="3">
        <v>61988905</v>
      </c>
      <c r="P15" s="3">
        <v>37909000</v>
      </c>
      <c r="Q15" s="3">
        <v>16720000</v>
      </c>
      <c r="R15" s="3">
        <v>16431000</v>
      </c>
      <c r="S15" s="3">
        <v>28476000</v>
      </c>
      <c r="T15" s="3">
        <v>27299000</v>
      </c>
      <c r="U15" s="3">
        <v>34842000</v>
      </c>
      <c r="V15" s="3">
        <v>44949000</v>
      </c>
      <c r="W15" s="3">
        <v>20625000</v>
      </c>
      <c r="X15" s="3">
        <v>28097000</v>
      </c>
      <c r="Y15" s="3">
        <v>31284000</v>
      </c>
      <c r="Z15" s="3">
        <v>28931000</v>
      </c>
    </row>
    <row r="16" spans="1:26" x14ac:dyDescent="0.2">
      <c r="A16" s="4">
        <v>300000</v>
      </c>
      <c r="B16" s="4">
        <f t="shared" si="0"/>
        <v>400000</v>
      </c>
      <c r="C16" s="3">
        <v>46839374</v>
      </c>
      <c r="D16" s="3">
        <v>46486908</v>
      </c>
      <c r="E16" s="3">
        <v>39150948</v>
      </c>
      <c r="F16" s="3">
        <v>26763920</v>
      </c>
      <c r="G16" s="3">
        <v>39515220</v>
      </c>
      <c r="H16" s="3">
        <v>43663455</v>
      </c>
      <c r="I16" s="3">
        <v>59019455</v>
      </c>
      <c r="J16" s="3">
        <v>67801285</v>
      </c>
      <c r="K16" s="3">
        <v>91522082</v>
      </c>
      <c r="L16" s="3">
        <v>101404200</v>
      </c>
      <c r="M16" s="3">
        <v>127583730</v>
      </c>
      <c r="N16" s="3">
        <v>108661385</v>
      </c>
      <c r="O16" s="3">
        <v>86792745</v>
      </c>
      <c r="P16" s="3">
        <v>47241000</v>
      </c>
      <c r="Q16" s="3">
        <v>31149000</v>
      </c>
      <c r="R16" s="3">
        <v>16129000</v>
      </c>
      <c r="S16" s="3">
        <v>21824000</v>
      </c>
      <c r="T16" s="3">
        <v>33748000</v>
      </c>
      <c r="U16" s="3">
        <v>47566000</v>
      </c>
      <c r="V16" s="3">
        <v>53893000</v>
      </c>
      <c r="W16" s="3">
        <v>34814000</v>
      </c>
      <c r="X16" s="3">
        <v>29882000</v>
      </c>
      <c r="Y16" s="3">
        <v>37883000</v>
      </c>
      <c r="Z16" s="3">
        <v>42070000</v>
      </c>
    </row>
    <row r="17" spans="1:26" x14ac:dyDescent="0.2">
      <c r="A17" s="4">
        <v>400000</v>
      </c>
      <c r="B17" s="4">
        <f t="shared" si="0"/>
        <v>500000</v>
      </c>
      <c r="C17" s="3">
        <v>29777630</v>
      </c>
      <c r="D17" s="3">
        <v>29378403</v>
      </c>
      <c r="E17" s="3">
        <v>22099996</v>
      </c>
      <c r="F17" s="3">
        <v>28665284</v>
      </c>
      <c r="G17" s="3">
        <v>24793634</v>
      </c>
      <c r="H17" s="3">
        <v>28528742</v>
      </c>
      <c r="I17" s="3">
        <v>33022401</v>
      </c>
      <c r="J17" s="3">
        <v>51319472</v>
      </c>
      <c r="K17" s="3">
        <v>59459843</v>
      </c>
      <c r="L17" s="3">
        <v>71029924</v>
      </c>
      <c r="M17" s="3">
        <v>79939583</v>
      </c>
      <c r="N17" s="3">
        <v>92482209</v>
      </c>
      <c r="O17" s="3">
        <v>46405497</v>
      </c>
      <c r="P17" s="3">
        <v>33200000</v>
      </c>
      <c r="Q17" s="3">
        <v>15203000</v>
      </c>
      <c r="R17" s="3">
        <v>16517000</v>
      </c>
      <c r="S17" s="3">
        <v>15029000</v>
      </c>
      <c r="T17" s="3">
        <v>29666000</v>
      </c>
      <c r="U17" s="3">
        <v>36312000</v>
      </c>
      <c r="V17" s="3">
        <v>36613000</v>
      </c>
      <c r="W17" s="3">
        <v>19767000</v>
      </c>
      <c r="X17" s="3">
        <v>28328000</v>
      </c>
      <c r="Y17" s="3">
        <v>30581000</v>
      </c>
      <c r="Z17" s="3">
        <v>23658000</v>
      </c>
    </row>
    <row r="18" spans="1:26" x14ac:dyDescent="0.2">
      <c r="A18" s="4">
        <v>500000</v>
      </c>
      <c r="B18" s="4">
        <f t="shared" si="0"/>
        <v>750000</v>
      </c>
      <c r="C18" s="3">
        <v>50828096</v>
      </c>
      <c r="D18" s="3">
        <v>44608092</v>
      </c>
      <c r="E18" s="3">
        <v>44347149</v>
      </c>
      <c r="F18" s="3">
        <v>23196376</v>
      </c>
      <c r="G18" s="3">
        <v>42469082</v>
      </c>
      <c r="H18" s="3">
        <v>34152756</v>
      </c>
      <c r="I18" s="3">
        <v>61726751</v>
      </c>
      <c r="J18" s="3">
        <v>81150782</v>
      </c>
      <c r="K18" s="3">
        <v>99127202</v>
      </c>
      <c r="L18" s="3">
        <v>100696026</v>
      </c>
      <c r="M18" s="3">
        <v>131809546</v>
      </c>
      <c r="N18" s="3">
        <v>131478716</v>
      </c>
      <c r="O18" s="3">
        <v>97758450</v>
      </c>
      <c r="P18" s="3">
        <v>59041000</v>
      </c>
      <c r="Q18" s="3">
        <v>39335000</v>
      </c>
      <c r="R18" s="3">
        <v>26235000</v>
      </c>
      <c r="S18" s="3">
        <v>32628000</v>
      </c>
      <c r="T18" s="3">
        <v>43801000</v>
      </c>
      <c r="U18" s="3">
        <v>54200000</v>
      </c>
      <c r="V18" s="3">
        <v>55471000</v>
      </c>
      <c r="W18" s="3">
        <v>21390000</v>
      </c>
      <c r="X18" s="3">
        <v>34787000</v>
      </c>
      <c r="Y18" s="3">
        <v>31216000</v>
      </c>
      <c r="Z18" s="3">
        <v>39166000</v>
      </c>
    </row>
    <row r="19" spans="1:26" x14ac:dyDescent="0.2">
      <c r="A19" s="4">
        <v>750000</v>
      </c>
      <c r="B19" s="4">
        <f t="shared" si="0"/>
        <v>1000000</v>
      </c>
      <c r="C19" s="3">
        <v>28435722</v>
      </c>
      <c r="D19" s="3">
        <v>32261756</v>
      </c>
      <c r="E19" s="3">
        <v>11954254</v>
      </c>
      <c r="F19" s="3">
        <v>8157610</v>
      </c>
      <c r="G19" s="3">
        <v>16505675</v>
      </c>
      <c r="H19" s="3">
        <v>24088483</v>
      </c>
      <c r="I19" s="3">
        <v>22715555</v>
      </c>
      <c r="J19" s="3">
        <v>45276334</v>
      </c>
      <c r="K19" s="3">
        <v>55750386</v>
      </c>
      <c r="L19" s="3">
        <v>66399699</v>
      </c>
      <c r="M19" s="3">
        <v>65318230</v>
      </c>
      <c r="N19" s="3">
        <v>81860821</v>
      </c>
      <c r="O19" s="3">
        <v>50732202</v>
      </c>
      <c r="P19" s="3">
        <v>31861000</v>
      </c>
      <c r="Q19" s="3">
        <v>14904000</v>
      </c>
      <c r="R19" s="3">
        <v>14757000</v>
      </c>
      <c r="S19" s="3">
        <v>23690000</v>
      </c>
      <c r="T19" s="3">
        <v>20107000</v>
      </c>
      <c r="U19" s="3">
        <v>32756000</v>
      </c>
      <c r="V19" s="3">
        <v>41361000</v>
      </c>
      <c r="W19" s="3">
        <v>15121000</v>
      </c>
      <c r="X19" s="3">
        <v>22073000</v>
      </c>
      <c r="Y19" s="3">
        <v>19227000</v>
      </c>
      <c r="Z19" s="3">
        <v>25828000</v>
      </c>
    </row>
    <row r="20" spans="1:26" x14ac:dyDescent="0.2">
      <c r="A20" s="4">
        <v>1000000</v>
      </c>
      <c r="B20" s="4">
        <f t="shared" si="0"/>
        <v>1500000</v>
      </c>
      <c r="C20" s="3">
        <v>26645496</v>
      </c>
      <c r="D20" s="3">
        <v>18859412</v>
      </c>
      <c r="E20" s="3">
        <v>14797956</v>
      </c>
      <c r="F20" s="3">
        <v>9956287</v>
      </c>
      <c r="G20" s="3">
        <v>16382448</v>
      </c>
      <c r="H20" s="3">
        <v>17416503</v>
      </c>
      <c r="I20" s="3">
        <v>16663100</v>
      </c>
      <c r="J20" s="3">
        <v>33898703</v>
      </c>
      <c r="K20" s="3">
        <v>51119822</v>
      </c>
      <c r="L20" s="3">
        <v>70445153</v>
      </c>
      <c r="M20" s="3">
        <v>75684965</v>
      </c>
      <c r="N20" s="3">
        <v>85907109</v>
      </c>
      <c r="O20" s="3">
        <v>71694140</v>
      </c>
      <c r="P20" s="3">
        <v>34832000</v>
      </c>
      <c r="Q20" s="3">
        <v>16642000</v>
      </c>
      <c r="R20" s="3">
        <v>23193000</v>
      </c>
      <c r="S20" s="3">
        <v>24037000</v>
      </c>
      <c r="T20" s="3">
        <v>22140000</v>
      </c>
      <c r="U20" s="3">
        <v>25822000</v>
      </c>
      <c r="V20" s="3">
        <v>24992000</v>
      </c>
      <c r="W20" s="3">
        <v>12920000</v>
      </c>
      <c r="X20" s="3">
        <v>19093000</v>
      </c>
      <c r="Y20" s="3">
        <v>13709000</v>
      </c>
      <c r="Z20" s="3">
        <v>20141000</v>
      </c>
    </row>
    <row r="21" spans="1:26" x14ac:dyDescent="0.2">
      <c r="A21" s="4">
        <v>1500000</v>
      </c>
      <c r="B21" s="6">
        <v>99999999</v>
      </c>
      <c r="C21" s="3">
        <v>86974636</v>
      </c>
      <c r="D21" s="3">
        <v>75267596</v>
      </c>
      <c r="E21" s="3">
        <v>59855984</v>
      </c>
      <c r="F21" s="8">
        <v>38498637</v>
      </c>
      <c r="G21" s="3">
        <v>62603332</v>
      </c>
      <c r="H21" s="3">
        <v>67970521</v>
      </c>
      <c r="I21" s="3">
        <v>86075640</v>
      </c>
      <c r="J21" s="3">
        <v>103705603</v>
      </c>
      <c r="K21" s="3">
        <v>155603086</v>
      </c>
      <c r="L21" s="3">
        <v>174200798</v>
      </c>
      <c r="M21" s="3">
        <v>240445861</v>
      </c>
      <c r="N21" s="3">
        <v>245238992</v>
      </c>
      <c r="O21" s="3">
        <v>157942927</v>
      </c>
      <c r="P21" s="3">
        <v>108321000</v>
      </c>
      <c r="Q21" s="3">
        <v>34712000</v>
      </c>
      <c r="R21" s="3">
        <v>30872000</v>
      </c>
      <c r="S21" s="3">
        <v>38559000</v>
      </c>
      <c r="T21" s="3">
        <v>53744000</v>
      </c>
      <c r="U21" s="3">
        <v>55895000</v>
      </c>
      <c r="V21" s="3">
        <v>41505000</v>
      </c>
      <c r="W21" s="3">
        <v>25970000</v>
      </c>
      <c r="X21" s="3">
        <v>39554000</v>
      </c>
      <c r="Y21" s="3">
        <v>58994000</v>
      </c>
      <c r="Z21" s="3">
        <v>43595000</v>
      </c>
    </row>
    <row r="22" spans="1:26" x14ac:dyDescent="0.2">
      <c r="A22" s="4"/>
      <c r="B22" s="4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2">
      <c r="A23" s="4"/>
      <c r="B23" s="4"/>
      <c r="Q23" s="8"/>
      <c r="R23" s="3"/>
      <c r="S23" s="8"/>
      <c r="T23" s="8"/>
      <c r="U23" s="3"/>
      <c r="V23" s="3"/>
      <c r="W23" s="3"/>
      <c r="X23" s="3"/>
      <c r="Y23" s="3"/>
      <c r="Z23" s="3"/>
    </row>
    <row r="24" spans="1:26" x14ac:dyDescent="0.2">
      <c r="A24" s="4"/>
      <c r="B24" s="4"/>
      <c r="Q24" s="3"/>
      <c r="R24" s="3"/>
      <c r="S24" s="8"/>
      <c r="T24" s="8"/>
      <c r="U24" s="3"/>
      <c r="V24" s="3"/>
      <c r="W24" s="3"/>
      <c r="X24" s="3"/>
      <c r="Y24" s="3"/>
      <c r="Z24" s="3"/>
    </row>
    <row r="25" spans="1:26" x14ac:dyDescent="0.2">
      <c r="A25" s="4"/>
      <c r="B25" s="4"/>
      <c r="Q25" s="3"/>
      <c r="R25" s="3"/>
      <c r="S25" s="8"/>
      <c r="T25" s="8"/>
      <c r="U25" s="3"/>
      <c r="V25" s="3"/>
      <c r="W25" s="3"/>
      <c r="X25" s="8"/>
      <c r="Y25" s="3"/>
      <c r="Z25" s="8"/>
    </row>
    <row r="26" spans="1:26" x14ac:dyDescent="0.2">
      <c r="A26" s="4"/>
      <c r="B26" s="6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x14ac:dyDescent="0.2">
      <c r="A27" s="4"/>
      <c r="B27" s="6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2">
      <c r="A28" s="4"/>
      <c r="B28" s="6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">
      <c r="A29" s="4"/>
      <c r="B29" s="6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2">
      <c r="A30" s="4"/>
      <c r="B30" s="6"/>
      <c r="Q30" s="3"/>
      <c r="R30" s="3"/>
      <c r="S30" s="8"/>
      <c r="T30" s="8"/>
      <c r="U30" s="8"/>
      <c r="V30" s="8"/>
      <c r="W30" s="3"/>
      <c r="X30" s="8"/>
      <c r="Y30" s="3"/>
      <c r="Z30" s="3"/>
    </row>
    <row r="31" spans="1:26" x14ac:dyDescent="0.2">
      <c r="A31" s="3"/>
      <c r="B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2">
      <c r="A32" s="3"/>
      <c r="B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">
      <c r="A33" s="3"/>
      <c r="B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">
      <c r="A34" s="3"/>
      <c r="B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">
      <c r="A35" s="3"/>
      <c r="B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2">
      <c r="A36" s="3"/>
      <c r="B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2">
      <c r="A37" s="3"/>
      <c r="B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">
      <c r="A38" s="3"/>
      <c r="B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">
      <c r="A39" s="3"/>
      <c r="B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">
      <c r="A40" s="3"/>
      <c r="B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">
      <c r="A41" s="3"/>
      <c r="B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">
      <c r="A42" s="3"/>
      <c r="B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">
      <c r="A43" s="3"/>
      <c r="B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">
      <c r="A44" s="3"/>
      <c r="B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">
      <c r="A45" s="3"/>
      <c r="B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">
      <c r="A46" s="3"/>
      <c r="B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">
      <c r="A47" s="3"/>
      <c r="B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2">
      <c r="A48" s="3"/>
      <c r="B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2">
      <c r="A49" s="3"/>
      <c r="B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2">
      <c r="A50" s="3"/>
      <c r="B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x14ac:dyDescent="0.2">
      <c r="A51" s="3"/>
      <c r="B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">
      <c r="A52" s="3"/>
      <c r="B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2">
      <c r="A53" s="3"/>
      <c r="B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">
      <c r="A54" s="3"/>
      <c r="B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x14ac:dyDescent="0.2">
      <c r="A55" s="3"/>
      <c r="B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x14ac:dyDescent="0.2">
      <c r="A56" s="3"/>
      <c r="B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">
      <c r="A57" s="3"/>
      <c r="B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x14ac:dyDescent="0.2">
      <c r="A58" s="3"/>
      <c r="B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">
      <c r="A59" s="3"/>
      <c r="B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x14ac:dyDescent="0.2">
      <c r="A60" s="3"/>
      <c r="B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">
      <c r="A61" s="3"/>
      <c r="B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">
      <c r="A62" s="3"/>
      <c r="B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">
      <c r="A63" s="3"/>
      <c r="B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">
      <c r="A64" s="3"/>
      <c r="B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">
      <c r="A65" s="3"/>
      <c r="B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">
      <c r="A66" s="3"/>
      <c r="B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">
      <c r="A67" s="3"/>
      <c r="B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">
      <c r="A68" s="3"/>
      <c r="B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">
      <c r="A69" s="3"/>
      <c r="B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">
      <c r="A70" s="3"/>
      <c r="B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">
      <c r="A71" s="3"/>
      <c r="B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">
      <c r="A72" s="3"/>
      <c r="B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">
      <c r="A73" s="3"/>
      <c r="B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">
      <c r="A74" s="3"/>
      <c r="B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">
      <c r="A75" s="3"/>
      <c r="B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">
      <c r="A76" s="3"/>
      <c r="B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">
      <c r="A77" s="3"/>
      <c r="B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">
      <c r="A78" s="3"/>
      <c r="B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x14ac:dyDescent="0.2">
      <c r="A79" s="3"/>
      <c r="B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">
      <c r="A80" s="3"/>
      <c r="B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">
      <c r="A81" s="3"/>
      <c r="B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">
      <c r="A82" s="3"/>
      <c r="B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">
      <c r="A83" s="3"/>
      <c r="B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">
      <c r="A84" s="3"/>
      <c r="B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">
      <c r="A85" s="3"/>
      <c r="B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">
      <c r="A86" s="3"/>
      <c r="B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">
      <c r="A87" s="3"/>
      <c r="B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">
      <c r="A88" s="3"/>
      <c r="B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">
      <c r="A89" s="3"/>
      <c r="B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">
      <c r="A90" s="3"/>
      <c r="B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">
      <c r="A91" s="3"/>
      <c r="B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">
      <c r="A92" s="3"/>
      <c r="B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">
      <c r="A93" s="3"/>
      <c r="B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">
      <c r="A94" s="3"/>
      <c r="B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">
      <c r="A95" s="3"/>
      <c r="B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">
      <c r="A96" s="3"/>
      <c r="B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">
      <c r="A97" s="3"/>
      <c r="B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">
      <c r="A98" s="3"/>
      <c r="B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">
      <c r="A99" s="3"/>
      <c r="B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">
      <c r="A100" s="3"/>
      <c r="B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">
      <c r="A101" s="3"/>
      <c r="B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">
      <c r="A102" s="3"/>
      <c r="B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">
      <c r="A103" s="3"/>
      <c r="B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">
      <c r="A104" s="3"/>
      <c r="B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">
      <c r="A105" s="3"/>
      <c r="B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">
      <c r="A106" s="3"/>
      <c r="B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">
      <c r="A107" s="3"/>
      <c r="B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">
      <c r="A108" s="3"/>
      <c r="B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">
      <c r="A109" s="3"/>
      <c r="B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">
      <c r="A110" s="3"/>
      <c r="B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">
      <c r="A111" s="3"/>
      <c r="B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">
      <c r="A112" s="3"/>
      <c r="B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">
      <c r="A113" s="3"/>
      <c r="B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">
      <c r="A114" s="3"/>
      <c r="B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">
      <c r="A115" s="3"/>
      <c r="B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">
      <c r="A116" s="3"/>
      <c r="B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">
      <c r="A117" s="3"/>
      <c r="B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">
      <c r="A118" s="3"/>
      <c r="B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">
      <c r="A119" s="3"/>
      <c r="B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">
      <c r="A120" s="3"/>
      <c r="B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">
      <c r="A121" s="3"/>
      <c r="B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">
      <c r="A122" s="3"/>
      <c r="B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">
      <c r="A123" s="3"/>
      <c r="B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">
      <c r="A124" s="3"/>
      <c r="B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">
      <c r="A125" s="3"/>
      <c r="B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">
      <c r="A126" s="3"/>
      <c r="B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">
      <c r="A127" s="3"/>
      <c r="B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">
      <c r="A128" s="3"/>
      <c r="B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">
      <c r="A129" s="3"/>
      <c r="B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">
      <c r="A130" s="3"/>
      <c r="B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">
      <c r="A131" s="3"/>
      <c r="B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">
      <c r="A132" s="3"/>
      <c r="B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">
      <c r="A133" s="3"/>
      <c r="B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">
      <c r="A134" s="3"/>
      <c r="B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">
      <c r="A135" s="3"/>
      <c r="B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">
      <c r="A136" s="3"/>
      <c r="B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">
      <c r="A137" s="3"/>
      <c r="B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">
      <c r="A138" s="3"/>
      <c r="B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">
      <c r="A139" s="3"/>
      <c r="B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">
      <c r="A140" s="3"/>
      <c r="B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">
      <c r="A141" s="3"/>
      <c r="B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">
      <c r="A142" s="3"/>
      <c r="B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">
      <c r="A143" s="3"/>
      <c r="B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">
      <c r="A144" s="3"/>
      <c r="B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x14ac:dyDescent="0.2">
      <c r="A145" s="3"/>
      <c r="B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x14ac:dyDescent="0.2">
      <c r="A146" s="3"/>
      <c r="B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x14ac:dyDescent="0.2">
      <c r="A147" s="3"/>
      <c r="B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x14ac:dyDescent="0.2">
      <c r="A148" s="3"/>
      <c r="B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x14ac:dyDescent="0.2">
      <c r="A149" s="3"/>
      <c r="B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x14ac:dyDescent="0.2">
      <c r="A150" s="3"/>
      <c r="B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x14ac:dyDescent="0.2">
      <c r="A151" s="3"/>
      <c r="B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x14ac:dyDescent="0.2">
      <c r="A152" s="3"/>
      <c r="B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x14ac:dyDescent="0.2">
      <c r="A153" s="3"/>
      <c r="B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x14ac:dyDescent="0.2">
      <c r="A154" s="3"/>
      <c r="B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x14ac:dyDescent="0.2">
      <c r="A155" s="3"/>
      <c r="B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x14ac:dyDescent="0.2">
      <c r="A156" s="3"/>
      <c r="B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x14ac:dyDescent="0.2">
      <c r="A157" s="3"/>
      <c r="B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x14ac:dyDescent="0.2">
      <c r="A158" s="3"/>
      <c r="B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x14ac:dyDescent="0.2">
      <c r="A159" s="3"/>
      <c r="B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x14ac:dyDescent="0.2">
      <c r="A160" s="3"/>
      <c r="B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x14ac:dyDescent="0.2">
      <c r="A161" s="3"/>
      <c r="B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x14ac:dyDescent="0.2">
      <c r="A162" s="3"/>
      <c r="B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x14ac:dyDescent="0.2">
      <c r="A163" s="3"/>
      <c r="B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x14ac:dyDescent="0.2">
      <c r="A164" s="3"/>
      <c r="B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x14ac:dyDescent="0.2">
      <c r="A165" s="3"/>
      <c r="B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x14ac:dyDescent="0.2">
      <c r="A166" s="3"/>
      <c r="B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x14ac:dyDescent="0.2">
      <c r="A167" s="3"/>
      <c r="B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x14ac:dyDescent="0.2">
      <c r="A168" s="3"/>
      <c r="B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x14ac:dyDescent="0.2">
      <c r="A169" s="3"/>
      <c r="B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x14ac:dyDescent="0.2">
      <c r="A170" s="3"/>
      <c r="B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x14ac:dyDescent="0.2">
      <c r="A171" s="3"/>
      <c r="B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x14ac:dyDescent="0.2">
      <c r="A172" s="3"/>
      <c r="B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x14ac:dyDescent="0.2">
      <c r="A173" s="3"/>
      <c r="B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x14ac:dyDescent="0.2">
      <c r="A174" s="3"/>
      <c r="B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x14ac:dyDescent="0.2">
      <c r="A175" s="3"/>
      <c r="B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x14ac:dyDescent="0.2">
      <c r="A176" s="3"/>
      <c r="B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x14ac:dyDescent="0.2">
      <c r="A177" s="3"/>
      <c r="B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x14ac:dyDescent="0.2">
      <c r="A178" s="3"/>
      <c r="B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x14ac:dyDescent="0.2">
      <c r="A179" s="3"/>
      <c r="B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x14ac:dyDescent="0.2">
      <c r="A180" s="3"/>
      <c r="B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x14ac:dyDescent="0.2">
      <c r="A181" s="3"/>
      <c r="B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x14ac:dyDescent="0.2">
      <c r="A182" s="3"/>
      <c r="B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x14ac:dyDescent="0.2">
      <c r="A183" s="3"/>
      <c r="B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x14ac:dyDescent="0.2">
      <c r="A184" s="3"/>
      <c r="B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x14ac:dyDescent="0.2">
      <c r="A185" s="3"/>
      <c r="B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x14ac:dyDescent="0.2">
      <c r="A186" s="3"/>
      <c r="B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x14ac:dyDescent="0.2">
      <c r="A187" s="3"/>
      <c r="B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x14ac:dyDescent="0.2">
      <c r="A188" s="3"/>
      <c r="B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x14ac:dyDescent="0.2">
      <c r="A189" s="3"/>
      <c r="B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x14ac:dyDescent="0.2">
      <c r="A190" s="3"/>
      <c r="B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x14ac:dyDescent="0.2">
      <c r="A191" s="3"/>
      <c r="B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x14ac:dyDescent="0.2">
      <c r="A192" s="3"/>
      <c r="B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x14ac:dyDescent="0.2">
      <c r="A193" s="3"/>
      <c r="B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x14ac:dyDescent="0.2">
      <c r="A194" s="3"/>
      <c r="B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x14ac:dyDescent="0.2">
      <c r="A195" s="3"/>
      <c r="B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x14ac:dyDescent="0.2">
      <c r="A196" s="3"/>
      <c r="B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x14ac:dyDescent="0.2">
      <c r="A197" s="3"/>
      <c r="B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x14ac:dyDescent="0.2">
      <c r="A198" s="3"/>
      <c r="B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x14ac:dyDescent="0.2">
      <c r="A199" s="3"/>
      <c r="B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x14ac:dyDescent="0.2">
      <c r="A200" s="3"/>
      <c r="B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x14ac:dyDescent="0.2">
      <c r="A201" s="3"/>
      <c r="B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x14ac:dyDescent="0.2">
      <c r="A202" s="3"/>
      <c r="B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x14ac:dyDescent="0.2">
      <c r="A203" s="3"/>
      <c r="B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x14ac:dyDescent="0.2">
      <c r="A204" s="3"/>
      <c r="B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x14ac:dyDescent="0.2">
      <c r="A205" s="3"/>
      <c r="B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x14ac:dyDescent="0.2">
      <c r="A206" s="3"/>
      <c r="B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x14ac:dyDescent="0.2">
      <c r="A207" s="3"/>
      <c r="B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x14ac:dyDescent="0.2">
      <c r="A208" s="3"/>
      <c r="B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x14ac:dyDescent="0.2">
      <c r="A209" s="3"/>
      <c r="B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x14ac:dyDescent="0.2">
      <c r="A210" s="3"/>
      <c r="B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x14ac:dyDescent="0.2">
      <c r="A211" s="3"/>
      <c r="B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x14ac:dyDescent="0.2">
      <c r="A212" s="3"/>
      <c r="B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x14ac:dyDescent="0.2">
      <c r="A213" s="3"/>
      <c r="B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x14ac:dyDescent="0.2">
      <c r="A214" s="3"/>
      <c r="B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x14ac:dyDescent="0.2">
      <c r="A215" s="3"/>
      <c r="B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x14ac:dyDescent="0.2">
      <c r="A216" s="3"/>
      <c r="B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x14ac:dyDescent="0.2">
      <c r="A217" s="3"/>
      <c r="B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x14ac:dyDescent="0.2">
      <c r="A218" s="3"/>
      <c r="B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x14ac:dyDescent="0.2">
      <c r="A219" s="3"/>
      <c r="B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x14ac:dyDescent="0.2">
      <c r="A220" s="3"/>
      <c r="B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x14ac:dyDescent="0.2">
      <c r="A221" s="3"/>
      <c r="B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x14ac:dyDescent="0.2">
      <c r="A222" s="3"/>
      <c r="B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x14ac:dyDescent="0.2">
      <c r="A223" s="3"/>
      <c r="B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x14ac:dyDescent="0.2">
      <c r="A224" s="3"/>
      <c r="B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7:26" x14ac:dyDescent="0.2"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7:26" x14ac:dyDescent="0.2"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7:26" x14ac:dyDescent="0.2">
      <c r="S227" s="3"/>
      <c r="T227" s="3"/>
      <c r="U227" s="3"/>
      <c r="V227" s="3"/>
      <c r="W227" s="3"/>
      <c r="X227" s="3"/>
      <c r="Y227" s="3"/>
      <c r="Z227" s="3"/>
    </row>
    <row r="228" spans="17:26" x14ac:dyDescent="0.2">
      <c r="S228" s="3"/>
      <c r="T228" s="3"/>
      <c r="U228" s="3"/>
      <c r="V228" s="3"/>
      <c r="W228" s="3"/>
      <c r="X228" s="3"/>
      <c r="Y228" s="3"/>
      <c r="Z228" s="3"/>
    </row>
    <row r="229" spans="17:26" x14ac:dyDescent="0.2">
      <c r="S229" s="3"/>
      <c r="T229" s="3"/>
      <c r="U229" s="3"/>
      <c r="V229" s="3"/>
      <c r="W229" s="3"/>
      <c r="X229" s="3"/>
      <c r="Y229" s="3"/>
      <c r="Z229" s="3"/>
    </row>
    <row r="230" spans="17:26" x14ac:dyDescent="0.2">
      <c r="S230" s="3"/>
      <c r="T230" s="3"/>
      <c r="U230" s="3"/>
      <c r="V230" s="3"/>
      <c r="W230" s="3"/>
      <c r="X230" s="3"/>
      <c r="Y230" s="3"/>
      <c r="Z230" s="3"/>
    </row>
    <row r="231" spans="17:26" x14ac:dyDescent="0.2">
      <c r="S231" s="3"/>
      <c r="T231" s="3"/>
      <c r="U231" s="3"/>
      <c r="V231" s="3"/>
      <c r="W231" s="3"/>
      <c r="X231" s="3"/>
      <c r="Y231" s="3"/>
      <c r="Z231" s="3"/>
    </row>
    <row r="232" spans="17:26" x14ac:dyDescent="0.2">
      <c r="S232" s="3"/>
      <c r="T232" s="3"/>
      <c r="U232" s="3"/>
      <c r="V232" s="3"/>
      <c r="W232" s="3"/>
      <c r="X232" s="3"/>
      <c r="Y232" s="3"/>
      <c r="Z232" s="3"/>
    </row>
    <row r="233" spans="17:26" x14ac:dyDescent="0.2">
      <c r="S233" s="3"/>
      <c r="T233" s="3"/>
      <c r="U233" s="3"/>
      <c r="V233" s="3"/>
      <c r="W233" s="3"/>
      <c r="X233" s="3"/>
      <c r="Y233" s="3"/>
      <c r="Z233" s="3"/>
    </row>
    <row r="234" spans="17:26" x14ac:dyDescent="0.2">
      <c r="S234" s="3"/>
      <c r="T234" s="3"/>
      <c r="U234" s="3"/>
      <c r="V234" s="3"/>
      <c r="W234" s="3"/>
      <c r="X234" s="3"/>
      <c r="Y234" s="3"/>
      <c r="Z234" s="3"/>
    </row>
    <row r="235" spans="17:26" x14ac:dyDescent="0.2">
      <c r="S235" s="3"/>
      <c r="T235" s="3"/>
      <c r="U235" s="3"/>
      <c r="V235" s="3"/>
      <c r="W235" s="3"/>
      <c r="X235" s="3"/>
      <c r="Y235" s="3"/>
      <c r="Z235" s="3"/>
    </row>
    <row r="236" spans="17:26" x14ac:dyDescent="0.2">
      <c r="S236" s="3"/>
      <c r="T236" s="3"/>
      <c r="U236" s="3"/>
      <c r="V236" s="3"/>
      <c r="W236" s="3"/>
      <c r="X236" s="3"/>
      <c r="Y236" s="3"/>
      <c r="Z236" s="3"/>
    </row>
  </sheetData>
  <mergeCells count="1">
    <mergeCell ref="A1:B1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2"/>
  <sheetViews>
    <sheetView topLeftCell="O99" workbookViewId="0">
      <selection activeCell="AA115" sqref="AA115"/>
    </sheetView>
  </sheetViews>
  <sheetFormatPr defaultRowHeight="12.75" x14ac:dyDescent="0.2"/>
  <cols>
    <col min="1" max="1" width="25.140625" customWidth="1"/>
    <col min="2" max="3" width="11.7109375" customWidth="1"/>
    <col min="4" max="27" width="12.7109375" customWidth="1"/>
  </cols>
  <sheetData>
    <row r="1" spans="1:27" x14ac:dyDescent="0.2">
      <c r="A1" t="s">
        <v>181</v>
      </c>
      <c r="B1" s="4">
        <f>'Table 3'!A3</f>
        <v>20000</v>
      </c>
      <c r="C1" s="4">
        <f>'Table 3'!B3</f>
        <v>25000</v>
      </c>
      <c r="D1" s="4">
        <f>'Table 3'!C3</f>
        <v>16350</v>
      </c>
      <c r="E1" s="4">
        <f>'Table 3'!D3</f>
        <v>22605</v>
      </c>
      <c r="F1" s="4">
        <f>'Table 3'!E3</f>
        <v>23729</v>
      </c>
      <c r="G1" s="4">
        <f>'Table 3'!F3</f>
        <v>18100</v>
      </c>
      <c r="H1" s="4">
        <f>'Table 3'!G3</f>
        <v>21446</v>
      </c>
      <c r="I1" s="4">
        <f>'Table 3'!H3</f>
        <v>24347</v>
      </c>
      <c r="J1" s="4">
        <f>'Table 3'!I3</f>
        <v>27842</v>
      </c>
      <c r="K1" s="4">
        <f>'Table 3'!J3</f>
        <v>34932</v>
      </c>
      <c r="L1" s="4">
        <f>'Table 3'!K3</f>
        <v>34467</v>
      </c>
      <c r="M1" s="4">
        <f>'Table 3'!L3</f>
        <v>35424</v>
      </c>
      <c r="N1" s="4">
        <f>'Table 3'!M3</f>
        <v>38831</v>
      </c>
      <c r="O1" s="4">
        <f>'Table 3'!N3</f>
        <v>37535</v>
      </c>
      <c r="P1" s="4">
        <f>'Table 3'!O3</f>
        <v>26026</v>
      </c>
      <c r="Q1" s="4">
        <f>'Table 3'!P3</f>
        <v>16888</v>
      </c>
      <c r="R1" s="4">
        <f>'Table 3'!Q3</f>
        <v>10547</v>
      </c>
      <c r="S1" s="4">
        <f>'Table 3'!R3</f>
        <v>10329</v>
      </c>
      <c r="T1" s="4">
        <f>'Table 3'!S3</f>
        <v>13556</v>
      </c>
      <c r="U1" s="4">
        <f>'Table 3'!T3</f>
        <v>16590</v>
      </c>
      <c r="V1" s="4">
        <f>'Table 3'!U3</f>
        <v>25089</v>
      </c>
      <c r="W1" s="4">
        <f>'Table 3'!V3</f>
        <v>24173</v>
      </c>
      <c r="X1" s="4">
        <f>'Table 3'!W3</f>
        <v>17859</v>
      </c>
      <c r="Y1" s="4">
        <f>'Table 3'!X3</f>
        <v>21372</v>
      </c>
      <c r="Z1" s="4">
        <f>'Table 3'!Y3</f>
        <v>24836</v>
      </c>
      <c r="AA1" s="4">
        <f>'Table 3'!Z3</f>
        <v>32289</v>
      </c>
    </row>
    <row r="2" spans="1:27" x14ac:dyDescent="0.2">
      <c r="A2" t="s">
        <v>182</v>
      </c>
      <c r="B2" s="4">
        <f>'Table 3'!A4</f>
        <v>25000</v>
      </c>
      <c r="C2" s="4">
        <f>'Table 3'!B4</f>
        <v>30000</v>
      </c>
      <c r="D2" s="4">
        <f>'Table 3'!C4</f>
        <v>10206</v>
      </c>
      <c r="E2" s="4">
        <f>'Table 3'!D4</f>
        <v>13769</v>
      </c>
      <c r="F2" s="4">
        <f>'Table 3'!E4</f>
        <v>14471</v>
      </c>
      <c r="G2" s="4">
        <f>'Table 3'!F4</f>
        <v>10848</v>
      </c>
      <c r="H2" s="4">
        <f>'Table 3'!G4</f>
        <v>13225</v>
      </c>
      <c r="I2" s="4">
        <f>'Table 3'!H4</f>
        <v>14919</v>
      </c>
      <c r="J2" s="4">
        <f>'Table 3'!I4</f>
        <v>17432</v>
      </c>
      <c r="K2" s="4">
        <f>'Table 3'!J4</f>
        <v>21922</v>
      </c>
      <c r="L2" s="4">
        <f>'Table 3'!K4</f>
        <v>21180</v>
      </c>
      <c r="M2" s="4">
        <f>'Table 3'!L4</f>
        <v>21894</v>
      </c>
      <c r="N2" s="4">
        <f>'Table 3'!M4</f>
        <v>24463</v>
      </c>
      <c r="O2" s="4">
        <f>'Table 3'!N4</f>
        <v>23081</v>
      </c>
      <c r="P2" s="4">
        <f>'Table 3'!O4</f>
        <v>15311</v>
      </c>
      <c r="Q2" s="4">
        <f>'Table 3'!P4</f>
        <v>9342</v>
      </c>
      <c r="R2" s="4">
        <f>'Table 3'!Q4</f>
        <v>6655</v>
      </c>
      <c r="S2" s="4">
        <f>'Table 3'!R4</f>
        <v>6663</v>
      </c>
      <c r="T2" s="4">
        <f>'Table 3'!S4</f>
        <v>7971</v>
      </c>
      <c r="U2" s="4">
        <f>'Table 3'!T4</f>
        <v>9763</v>
      </c>
      <c r="V2" s="4">
        <f>'Table 3'!U4</f>
        <v>14996</v>
      </c>
      <c r="W2" s="4">
        <f>'Table 3'!V4</f>
        <v>14505</v>
      </c>
      <c r="X2" s="4">
        <f>'Table 3'!W4</f>
        <v>10207</v>
      </c>
      <c r="Y2" s="4">
        <f>'Table 3'!X4</f>
        <v>12198</v>
      </c>
      <c r="Z2" s="4">
        <f>'Table 3'!Y4</f>
        <v>14309</v>
      </c>
      <c r="AA2" s="4">
        <f>'Table 3'!Z4</f>
        <v>18840</v>
      </c>
    </row>
    <row r="3" spans="1:27" x14ac:dyDescent="0.2">
      <c r="A3" t="s">
        <v>183</v>
      </c>
      <c r="B3" s="4">
        <f>'Table 3'!A5</f>
        <v>30000</v>
      </c>
      <c r="C3" s="4">
        <f>'Table 3'!B5</f>
        <v>40000</v>
      </c>
      <c r="D3" s="4">
        <f>'Table 3'!C5</f>
        <v>11887</v>
      </c>
      <c r="E3" s="4">
        <f>'Table 3'!D5</f>
        <v>15410</v>
      </c>
      <c r="F3" s="4">
        <f>'Table 3'!E5</f>
        <v>15808</v>
      </c>
      <c r="G3" s="4">
        <f>'Table 3'!F5</f>
        <v>12047</v>
      </c>
      <c r="H3" s="4">
        <f>'Table 3'!G5</f>
        <v>14283</v>
      </c>
      <c r="I3" s="4">
        <f>'Table 3'!H5</f>
        <v>16441</v>
      </c>
      <c r="J3" s="4">
        <f>'Table 3'!I5</f>
        <v>19464</v>
      </c>
      <c r="K3" s="4">
        <f>'Table 3'!J5</f>
        <v>24732</v>
      </c>
      <c r="L3" s="4">
        <f>'Table 3'!K5</f>
        <v>23704</v>
      </c>
      <c r="M3" s="4">
        <f>'Table 3'!L5</f>
        <v>24773</v>
      </c>
      <c r="N3" s="4">
        <f>'Table 3'!M5</f>
        <v>27984</v>
      </c>
      <c r="O3" s="4">
        <f>'Table 3'!N5</f>
        <v>26363</v>
      </c>
      <c r="P3" s="4">
        <f>'Table 3'!O5</f>
        <v>16881</v>
      </c>
      <c r="Q3" s="4">
        <f>'Table 3'!P5</f>
        <v>9972</v>
      </c>
      <c r="R3" s="4">
        <f>'Table 3'!Q5</f>
        <v>7769</v>
      </c>
      <c r="S3" s="4">
        <f>'Table 3'!R5</f>
        <v>7594</v>
      </c>
      <c r="T3" s="4">
        <f>'Table 3'!S5</f>
        <v>8534</v>
      </c>
      <c r="U3" s="4">
        <f>'Table 3'!T5</f>
        <v>10690</v>
      </c>
      <c r="V3" s="4">
        <f>'Table 3'!U5</f>
        <v>17140</v>
      </c>
      <c r="W3" s="4">
        <f>'Table 3'!V5</f>
        <v>16140</v>
      </c>
      <c r="X3" s="4">
        <f>'Table 3'!W5</f>
        <v>10814</v>
      </c>
      <c r="Y3" s="4">
        <f>'Table 3'!X5</f>
        <v>13203</v>
      </c>
      <c r="Z3" s="4">
        <f>'Table 3'!Y5</f>
        <v>15227</v>
      </c>
      <c r="AA3" s="4">
        <f>'Table 3'!Z5</f>
        <v>20367</v>
      </c>
    </row>
    <row r="4" spans="1:27" x14ac:dyDescent="0.2">
      <c r="A4" t="s">
        <v>184</v>
      </c>
      <c r="B4" s="4">
        <f>'Table 3'!A6</f>
        <v>40000</v>
      </c>
      <c r="C4" s="4">
        <f>'Table 3'!B6</f>
        <v>50000</v>
      </c>
      <c r="D4" s="4">
        <f>'Table 3'!C6</f>
        <v>6449</v>
      </c>
      <c r="E4" s="4">
        <f>'Table 3'!D6</f>
        <v>8298</v>
      </c>
      <c r="F4" s="4">
        <f>'Table 3'!E6</f>
        <v>8269</v>
      </c>
      <c r="G4" s="4">
        <f>'Table 3'!F6</f>
        <v>6051</v>
      </c>
      <c r="H4" s="4">
        <f>'Table 3'!G6</f>
        <v>7970</v>
      </c>
      <c r="I4" s="4">
        <f>'Table 3'!H6</f>
        <v>8472</v>
      </c>
      <c r="J4" s="4">
        <f>'Table 3'!I6</f>
        <v>10165</v>
      </c>
      <c r="K4" s="4">
        <f>'Table 3'!J6</f>
        <v>13067</v>
      </c>
      <c r="L4" s="4">
        <f>'Table 3'!K6</f>
        <v>12603</v>
      </c>
      <c r="M4" s="4">
        <f>'Table 3'!L6</f>
        <v>13456</v>
      </c>
      <c r="N4" s="4">
        <f>'Table 3'!M6</f>
        <v>15601</v>
      </c>
      <c r="O4" s="4">
        <f>'Table 3'!N6</f>
        <v>14245</v>
      </c>
      <c r="P4" s="4">
        <f>'Table 3'!O6</f>
        <v>8653</v>
      </c>
      <c r="Q4" s="4">
        <f>'Table 3'!P6</f>
        <v>4994</v>
      </c>
      <c r="R4" s="4">
        <f>'Table 3'!Q6</f>
        <v>4056</v>
      </c>
      <c r="S4" s="4">
        <f>'Table 3'!R6</f>
        <v>4166</v>
      </c>
      <c r="T4" s="4">
        <f>'Table 3'!S6</f>
        <v>4426</v>
      </c>
      <c r="U4" s="4">
        <f>'Table 3'!T6</f>
        <v>5576</v>
      </c>
      <c r="V4" s="4">
        <f>'Table 3'!U6</f>
        <v>9001</v>
      </c>
      <c r="W4" s="4">
        <f>'Table 3'!V6</f>
        <v>8303</v>
      </c>
      <c r="X4" s="4">
        <f>'Table 3'!W6</f>
        <v>5315</v>
      </c>
      <c r="Y4" s="4">
        <f>'Table 3'!X6</f>
        <v>6591</v>
      </c>
      <c r="Z4" s="4">
        <f>'Table 3'!Y6</f>
        <v>7728</v>
      </c>
      <c r="AA4" s="4">
        <f>'Table 3'!Z6</f>
        <v>10314</v>
      </c>
    </row>
    <row r="5" spans="1:27" x14ac:dyDescent="0.2">
      <c r="A5" t="s">
        <v>185</v>
      </c>
      <c r="B5" s="4">
        <f>'Table 3'!A7</f>
        <v>50000</v>
      </c>
      <c r="C5" s="4">
        <f>'Table 3'!B7</f>
        <v>60000</v>
      </c>
      <c r="D5" s="4">
        <f>'Table 3'!C7</f>
        <v>3720</v>
      </c>
      <c r="E5" s="4">
        <f>'Table 3'!D7</f>
        <v>5213</v>
      </c>
      <c r="F5" s="4">
        <f>'Table 3'!E7</f>
        <v>4785</v>
      </c>
      <c r="G5" s="4">
        <f>'Table 3'!F7</f>
        <v>3431</v>
      </c>
      <c r="H5" s="4">
        <f>'Table 3'!G7</f>
        <v>4700</v>
      </c>
      <c r="I5" s="4">
        <f>'Table 3'!H7</f>
        <v>4945</v>
      </c>
      <c r="J5" s="4">
        <f>'Table 3'!I7</f>
        <v>6019</v>
      </c>
      <c r="K5" s="4">
        <f>'Table 3'!J7</f>
        <v>7868</v>
      </c>
      <c r="L5" s="4">
        <f>'Table 3'!K7</f>
        <v>7698</v>
      </c>
      <c r="M5" s="4">
        <f>'Table 3'!L7</f>
        <v>8192</v>
      </c>
      <c r="N5" s="4">
        <f>'Table 3'!M7</f>
        <v>9775</v>
      </c>
      <c r="O5" s="4">
        <f>'Table 3'!N7</f>
        <v>8501</v>
      </c>
      <c r="P5" s="4">
        <f>'Table 3'!O7</f>
        <v>5294</v>
      </c>
      <c r="Q5" s="4">
        <f>'Table 3'!P7</f>
        <v>3043</v>
      </c>
      <c r="R5" s="4">
        <f>'Table 3'!Q7</f>
        <v>2393</v>
      </c>
      <c r="S5" s="4">
        <f>'Table 3'!R7</f>
        <v>2434</v>
      </c>
      <c r="T5" s="4">
        <f>'Table 3'!S7</f>
        <v>2480</v>
      </c>
      <c r="U5" s="4">
        <f>'Table 3'!T7</f>
        <v>3256</v>
      </c>
      <c r="V5" s="4">
        <f>'Table 3'!U7</f>
        <v>5364</v>
      </c>
      <c r="W5" s="4">
        <f>'Table 3'!V7</f>
        <v>4877</v>
      </c>
      <c r="X5" s="4">
        <f>'Table 3'!W7</f>
        <v>2943</v>
      </c>
      <c r="Y5" s="4">
        <f>'Table 3'!X7</f>
        <v>3731</v>
      </c>
      <c r="Z5" s="4">
        <f>'Table 3'!Y7</f>
        <v>4311</v>
      </c>
      <c r="AA5" s="4">
        <f>'Table 3'!Z7</f>
        <v>5908</v>
      </c>
    </row>
    <row r="6" spans="1:27" x14ac:dyDescent="0.2">
      <c r="A6" t="s">
        <v>186</v>
      </c>
      <c r="B6" s="4">
        <f>'Table 3'!A8</f>
        <v>60000</v>
      </c>
      <c r="C6" s="4">
        <f>'Table 3'!B8</f>
        <v>70000</v>
      </c>
      <c r="D6" s="4">
        <f>'Table 3'!C8</f>
        <v>2441</v>
      </c>
      <c r="E6" s="4">
        <f>'Table 3'!D8</f>
        <v>3196</v>
      </c>
      <c r="F6" s="4">
        <f>'Table 3'!E8</f>
        <v>3006</v>
      </c>
      <c r="G6" s="4">
        <f>'Table 3'!F8</f>
        <v>2240</v>
      </c>
      <c r="H6" s="4">
        <f>'Table 3'!G8</f>
        <v>3030</v>
      </c>
      <c r="I6" s="4">
        <f>'Table 3'!H8</f>
        <v>3090</v>
      </c>
      <c r="J6" s="4">
        <f>'Table 3'!I8</f>
        <v>3978</v>
      </c>
      <c r="K6" s="4">
        <f>'Table 3'!J8</f>
        <v>5108</v>
      </c>
      <c r="L6" s="4">
        <f>'Table 3'!K8</f>
        <v>5050</v>
      </c>
      <c r="M6" s="4">
        <f>'Table 3'!L8</f>
        <v>5644</v>
      </c>
      <c r="N6" s="4">
        <f>'Table 3'!M8</f>
        <v>6573</v>
      </c>
      <c r="O6" s="4">
        <f>'Table 3'!N8</f>
        <v>5866</v>
      </c>
      <c r="P6" s="4">
        <f>'Table 3'!O8</f>
        <v>3305</v>
      </c>
      <c r="Q6" s="4">
        <f>'Table 3'!P8</f>
        <v>1896</v>
      </c>
      <c r="R6" s="4">
        <f>'Table 3'!Q8</f>
        <v>1474</v>
      </c>
      <c r="S6" s="4">
        <f>'Table 3'!R8</f>
        <v>1551</v>
      </c>
      <c r="T6" s="4">
        <f>'Table 3'!S8</f>
        <v>1527</v>
      </c>
      <c r="U6" s="4">
        <f>'Table 3'!T8</f>
        <v>1948</v>
      </c>
      <c r="V6" s="4">
        <f>'Table 3'!U8</f>
        <v>3406</v>
      </c>
      <c r="W6" s="4">
        <f>'Table 3'!V8</f>
        <v>3090</v>
      </c>
      <c r="X6" s="4">
        <f>'Table 3'!W8</f>
        <v>1775</v>
      </c>
      <c r="Y6" s="4">
        <f>'Table 3'!X8</f>
        <v>2303</v>
      </c>
      <c r="Z6" s="4">
        <f>'Table 3'!Y8</f>
        <v>2639</v>
      </c>
      <c r="AA6" s="4">
        <f>'Table 3'!Z8</f>
        <v>3660</v>
      </c>
    </row>
    <row r="7" spans="1:27" x14ac:dyDescent="0.2">
      <c r="A7" t="s">
        <v>187</v>
      </c>
      <c r="B7" s="4">
        <f>'Table 3'!A9</f>
        <v>70000</v>
      </c>
      <c r="C7" s="4">
        <f>'Table 3'!B9</f>
        <v>80000</v>
      </c>
      <c r="D7" s="4">
        <f>'Table 3'!C9</f>
        <v>1691</v>
      </c>
      <c r="E7" s="4">
        <f>'Table 3'!D9</f>
        <v>2237</v>
      </c>
      <c r="F7" s="4">
        <f>'Table 3'!E9</f>
        <v>1969</v>
      </c>
      <c r="G7" s="4">
        <f>'Table 3'!F9</f>
        <v>1423</v>
      </c>
      <c r="H7" s="4">
        <f>'Table 3'!G9</f>
        <v>1944</v>
      </c>
      <c r="I7" s="4">
        <f>'Table 3'!H9</f>
        <v>1981</v>
      </c>
      <c r="J7" s="4">
        <f>'Table 3'!I9</f>
        <v>2579</v>
      </c>
      <c r="K7" s="4">
        <f>'Table 3'!J9</f>
        <v>3586</v>
      </c>
      <c r="L7" s="4">
        <f>'Table 3'!K9</f>
        <v>3414</v>
      </c>
      <c r="M7" s="4">
        <f>'Table 3'!L9</f>
        <v>3844</v>
      </c>
      <c r="N7" s="4">
        <f>'Table 3'!M9</f>
        <v>4703</v>
      </c>
      <c r="O7" s="4">
        <f>'Table 3'!N9</f>
        <v>4159</v>
      </c>
      <c r="P7" s="4">
        <f>'Table 3'!O9</f>
        <v>2294</v>
      </c>
      <c r="Q7" s="4">
        <f>'Table 3'!P9</f>
        <v>1337</v>
      </c>
      <c r="R7" s="4">
        <f>'Table 3'!Q9</f>
        <v>938</v>
      </c>
      <c r="S7" s="4">
        <f>'Table 3'!R9</f>
        <v>917</v>
      </c>
      <c r="T7" s="4">
        <f>'Table 3'!S9</f>
        <v>934</v>
      </c>
      <c r="U7" s="4">
        <f>'Table 3'!T9</f>
        <v>1319</v>
      </c>
      <c r="V7" s="4">
        <f>'Table 3'!U9</f>
        <v>2174</v>
      </c>
      <c r="W7" s="4">
        <f>'Table 3'!V9</f>
        <v>2026</v>
      </c>
      <c r="X7" s="4">
        <f>'Table 3'!W9</f>
        <v>1144</v>
      </c>
      <c r="Y7" s="4">
        <f>'Table 3'!X9</f>
        <v>1531</v>
      </c>
      <c r="Z7" s="4">
        <f>'Table 3'!Y9</f>
        <v>1677</v>
      </c>
      <c r="AA7" s="4">
        <f>'Table 3'!Z9</f>
        <v>2403</v>
      </c>
    </row>
    <row r="8" spans="1:27" x14ac:dyDescent="0.2">
      <c r="A8" t="s">
        <v>188</v>
      </c>
      <c r="B8" s="4">
        <f>'Table 3'!A10</f>
        <v>80000</v>
      </c>
      <c r="C8" s="4">
        <f>'Table 3'!B10</f>
        <v>90000</v>
      </c>
      <c r="D8" s="4">
        <f>'Table 3'!C10</f>
        <v>1210</v>
      </c>
      <c r="E8" s="4">
        <f>'Table 3'!D10</f>
        <v>1561</v>
      </c>
      <c r="F8" s="4">
        <f>'Table 3'!E10</f>
        <v>1356</v>
      </c>
      <c r="G8" s="4">
        <f>'Table 3'!F10</f>
        <v>957</v>
      </c>
      <c r="H8" s="4">
        <f>'Table 3'!G10</f>
        <v>1401</v>
      </c>
      <c r="I8" s="4">
        <f>'Table 3'!H10</f>
        <v>1435</v>
      </c>
      <c r="J8" s="4">
        <f>'Table 3'!I10</f>
        <v>1912</v>
      </c>
      <c r="K8" s="4">
        <f>'Table 3'!J10</f>
        <v>2507</v>
      </c>
      <c r="L8" s="4">
        <f>'Table 3'!K10</f>
        <v>2534</v>
      </c>
      <c r="M8" s="4">
        <f>'Table 3'!L10</f>
        <v>2781</v>
      </c>
      <c r="N8" s="4">
        <f>'Table 3'!M10</f>
        <v>3503</v>
      </c>
      <c r="O8" s="4">
        <f>'Table 3'!N10</f>
        <v>3171</v>
      </c>
      <c r="P8" s="4">
        <f>'Table 3'!O10</f>
        <v>1580</v>
      </c>
      <c r="Q8" s="4">
        <f>'Table 3'!P10</f>
        <v>825</v>
      </c>
      <c r="R8" s="4">
        <f>'Table 3'!Q10</f>
        <v>660</v>
      </c>
      <c r="S8" s="4">
        <f>'Table 3'!R10</f>
        <v>652</v>
      </c>
      <c r="T8" s="4">
        <f>'Table 3'!S10</f>
        <v>689</v>
      </c>
      <c r="U8" s="4">
        <f>'Table 3'!T10</f>
        <v>923</v>
      </c>
      <c r="V8" s="4">
        <f>'Table 3'!U10</f>
        <v>1539</v>
      </c>
      <c r="W8" s="4">
        <f>'Table 3'!V10</f>
        <v>1363</v>
      </c>
      <c r="X8" s="4">
        <f>'Table 3'!W10</f>
        <v>841</v>
      </c>
      <c r="Y8" s="4">
        <f>'Table 3'!X10</f>
        <v>983</v>
      </c>
      <c r="Z8" s="4">
        <f>'Table 3'!Y10</f>
        <v>1221</v>
      </c>
      <c r="AA8" s="4">
        <f>'Table 3'!Z10</f>
        <v>1656</v>
      </c>
    </row>
    <row r="9" spans="1:27" x14ac:dyDescent="0.2">
      <c r="A9" t="s">
        <v>189</v>
      </c>
      <c r="B9" s="4">
        <f>'Table 3'!A11</f>
        <v>90000</v>
      </c>
      <c r="C9" s="4">
        <f>'Table 3'!B11</f>
        <v>100000</v>
      </c>
      <c r="D9" s="4">
        <f>'Table 3'!C11</f>
        <v>934</v>
      </c>
      <c r="E9" s="4">
        <f>'Table 3'!D11</f>
        <v>1113</v>
      </c>
      <c r="F9" s="4">
        <f>'Table 3'!E11</f>
        <v>977</v>
      </c>
      <c r="G9" s="4">
        <f>'Table 3'!F11</f>
        <v>666</v>
      </c>
      <c r="H9" s="4">
        <f>'Table 3'!G11</f>
        <v>925</v>
      </c>
      <c r="I9" s="4">
        <f>'Table 3'!H11</f>
        <v>1001</v>
      </c>
      <c r="J9" s="4">
        <f>'Table 3'!I11</f>
        <v>1328</v>
      </c>
      <c r="K9" s="4">
        <f>'Table 3'!J11</f>
        <v>1889</v>
      </c>
      <c r="L9" s="4">
        <f>'Table 3'!K11</f>
        <v>1824</v>
      </c>
      <c r="M9" s="4">
        <f>'Table 3'!L11</f>
        <v>2112</v>
      </c>
      <c r="N9" s="4">
        <f>'Table 3'!M11</f>
        <v>2653</v>
      </c>
      <c r="O9" s="4">
        <f>'Table 3'!N11</f>
        <v>2376</v>
      </c>
      <c r="P9" s="4">
        <f>'Table 3'!O11</f>
        <v>1172</v>
      </c>
      <c r="Q9" s="4">
        <f>'Table 3'!P11</f>
        <v>729</v>
      </c>
      <c r="R9" s="4">
        <f>'Table 3'!Q11</f>
        <v>437</v>
      </c>
      <c r="S9" s="4">
        <f>'Table 3'!R11</f>
        <v>467</v>
      </c>
      <c r="T9" s="4">
        <f>'Table 3'!S11</f>
        <v>463</v>
      </c>
      <c r="U9" s="4">
        <f>'Table 3'!T11</f>
        <v>587</v>
      </c>
      <c r="V9" s="4">
        <f>'Table 3'!U11</f>
        <v>1137</v>
      </c>
      <c r="W9" s="4">
        <f>'Table 3'!V11</f>
        <v>962</v>
      </c>
      <c r="X9" s="4">
        <f>'Table 3'!W11</f>
        <v>556</v>
      </c>
      <c r="Y9" s="4">
        <f>'Table 3'!X11</f>
        <v>724</v>
      </c>
      <c r="Z9" s="4">
        <f>'Table 3'!Y11</f>
        <v>825</v>
      </c>
      <c r="AA9" s="4">
        <f>'Table 3'!Z11</f>
        <v>1223</v>
      </c>
    </row>
    <row r="10" spans="1:27" x14ac:dyDescent="0.2">
      <c r="A10" t="s">
        <v>190</v>
      </c>
      <c r="B10" s="4">
        <f>'Table 3'!A12</f>
        <v>100000</v>
      </c>
      <c r="C10" s="4">
        <f>'Table 3'!B12</f>
        <v>150000</v>
      </c>
      <c r="D10" s="4">
        <f>'Table 3'!C12</f>
        <v>2358</v>
      </c>
      <c r="E10" s="4">
        <f>'Table 3'!D12</f>
        <v>2983</v>
      </c>
      <c r="F10" s="4">
        <f>'Table 3'!E12</f>
        <v>2191</v>
      </c>
      <c r="G10" s="4">
        <f>'Table 3'!F12</f>
        <v>1367</v>
      </c>
      <c r="H10" s="4">
        <f>'Table 3'!G12</f>
        <v>2171</v>
      </c>
      <c r="I10" s="4">
        <f>'Table 3'!H12</f>
        <v>2339</v>
      </c>
      <c r="J10" s="4">
        <f>'Table 3'!I12</f>
        <v>3065</v>
      </c>
      <c r="K10" s="4">
        <f>'Table 3'!J12</f>
        <v>4759</v>
      </c>
      <c r="L10" s="4">
        <f>'Table 3'!K12</f>
        <v>4724</v>
      </c>
      <c r="M10" s="4">
        <f>'Table 3'!L12</f>
        <v>5261</v>
      </c>
      <c r="N10" s="4">
        <f>'Table 3'!M12</f>
        <v>7049</v>
      </c>
      <c r="O10" s="4">
        <f>'Table 3'!N12</f>
        <v>6376</v>
      </c>
      <c r="P10" s="4">
        <f>'Table 3'!O12</f>
        <v>3111</v>
      </c>
      <c r="Q10" s="4">
        <f>'Table 3'!P12</f>
        <v>1634</v>
      </c>
      <c r="R10" s="4">
        <f>'Table 3'!Q12</f>
        <v>995</v>
      </c>
      <c r="S10" s="4">
        <f>'Table 3'!R12</f>
        <v>1084</v>
      </c>
      <c r="T10" s="4">
        <f>'Table 3'!S12</f>
        <v>982</v>
      </c>
      <c r="U10" s="4">
        <f>'Table 3'!T12</f>
        <v>1395</v>
      </c>
      <c r="V10" s="4">
        <f>'Table 3'!U12</f>
        <v>2606</v>
      </c>
      <c r="W10" s="4">
        <f>'Table 3'!V12</f>
        <v>2269</v>
      </c>
      <c r="X10" s="4">
        <f>'Table 3'!W12</f>
        <v>1326</v>
      </c>
      <c r="Y10" s="4">
        <f>'Table 3'!X12</f>
        <v>1618</v>
      </c>
      <c r="Z10" s="4">
        <f>'Table 3'!Y12</f>
        <v>1964</v>
      </c>
      <c r="AA10" s="4">
        <f>'Table 3'!Z12</f>
        <v>2784</v>
      </c>
    </row>
    <row r="11" spans="1:27" x14ac:dyDescent="0.2">
      <c r="A11" t="s">
        <v>191</v>
      </c>
      <c r="B11" s="4">
        <f>'Table 3'!A13</f>
        <v>150000</v>
      </c>
      <c r="C11" s="4">
        <f>'Table 3'!B13</f>
        <v>200000</v>
      </c>
      <c r="D11" s="4">
        <f>'Table 3'!C13</f>
        <v>866</v>
      </c>
      <c r="E11" s="4">
        <f>'Table 3'!D13</f>
        <v>1092</v>
      </c>
      <c r="F11" s="4">
        <f>'Table 3'!E13</f>
        <v>590</v>
      </c>
      <c r="G11" s="4">
        <f>'Table 3'!F13</f>
        <v>450</v>
      </c>
      <c r="H11" s="4">
        <f>'Table 3'!G13</f>
        <v>763</v>
      </c>
      <c r="I11" s="4">
        <f>'Table 3'!H13</f>
        <v>750</v>
      </c>
      <c r="J11" s="4">
        <f>'Table 3'!I13</f>
        <v>1084</v>
      </c>
      <c r="K11" s="4">
        <f>'Table 3'!J13</f>
        <v>1758</v>
      </c>
      <c r="L11" s="4">
        <f>'Table 3'!K13</f>
        <v>1845</v>
      </c>
      <c r="M11" s="4">
        <f>'Table 3'!L13</f>
        <v>2122</v>
      </c>
      <c r="N11" s="4">
        <f>'Table 3'!M13</f>
        <v>3050</v>
      </c>
      <c r="O11" s="4">
        <f>'Table 3'!N13</f>
        <v>2829</v>
      </c>
      <c r="P11" s="4">
        <f>'Table 3'!O13</f>
        <v>1170</v>
      </c>
      <c r="Q11" s="4">
        <f>'Table 3'!P13</f>
        <v>616</v>
      </c>
      <c r="R11" s="4">
        <f>'Table 3'!Q13</f>
        <v>356</v>
      </c>
      <c r="S11" s="4">
        <f>'Table 3'!R13</f>
        <v>406</v>
      </c>
      <c r="T11" s="4">
        <f>'Table 3'!S13</f>
        <v>364</v>
      </c>
      <c r="U11" s="4">
        <f>'Table 3'!T13</f>
        <v>523</v>
      </c>
      <c r="V11" s="4">
        <f>'Table 3'!U13</f>
        <v>909</v>
      </c>
      <c r="W11" s="4">
        <f>'Table 3'!V13</f>
        <v>777</v>
      </c>
      <c r="X11" s="4">
        <f>'Table 3'!W13</f>
        <v>420</v>
      </c>
      <c r="Y11" s="4">
        <f>'Table 3'!X13</f>
        <v>548</v>
      </c>
      <c r="Z11" s="4">
        <f>'Table 3'!Y13</f>
        <v>665</v>
      </c>
      <c r="AA11" s="4">
        <f>'Table 3'!Z13</f>
        <v>969</v>
      </c>
    </row>
    <row r="12" spans="1:27" x14ac:dyDescent="0.2">
      <c r="A12" t="s">
        <v>192</v>
      </c>
      <c r="B12" s="4">
        <f>'Table 3'!A14</f>
        <v>200000</v>
      </c>
      <c r="C12" s="4">
        <f>'Table 3'!B14</f>
        <v>250000</v>
      </c>
      <c r="D12" s="4">
        <f>'Table 3'!C14</f>
        <v>401</v>
      </c>
      <c r="E12" s="4">
        <f>'Table 3'!D14</f>
        <v>522</v>
      </c>
      <c r="F12" s="4">
        <f>'Table 3'!E14</f>
        <v>307</v>
      </c>
      <c r="G12" s="4">
        <f>'Table 3'!F14</f>
        <v>205</v>
      </c>
      <c r="H12" s="4">
        <f>'Table 3'!G14</f>
        <v>350</v>
      </c>
      <c r="I12" s="4">
        <f>'Table 3'!H14</f>
        <v>348</v>
      </c>
      <c r="J12" s="4">
        <f>'Table 3'!I14</f>
        <v>542</v>
      </c>
      <c r="K12" s="4">
        <f>'Table 3'!J14</f>
        <v>928</v>
      </c>
      <c r="L12" s="4">
        <f>'Table 3'!K14</f>
        <v>897</v>
      </c>
      <c r="M12" s="4">
        <f>'Table 3'!L14</f>
        <v>1106</v>
      </c>
      <c r="N12" s="4">
        <f>'Table 3'!M14</f>
        <v>1665</v>
      </c>
      <c r="O12" s="4">
        <f>'Table 3'!N14</f>
        <v>1527</v>
      </c>
      <c r="P12" s="4">
        <f>'Table 3'!O14</f>
        <v>550</v>
      </c>
      <c r="Q12" s="4">
        <f>'Table 3'!P14</f>
        <v>269</v>
      </c>
      <c r="R12" s="4">
        <f>'Table 3'!Q14</f>
        <v>161</v>
      </c>
      <c r="S12" s="4">
        <f>'Table 3'!R14</f>
        <v>188</v>
      </c>
      <c r="T12" s="4">
        <f>'Table 3'!S14</f>
        <v>204</v>
      </c>
      <c r="U12" s="4">
        <f>'Table 3'!T14</f>
        <v>236</v>
      </c>
      <c r="V12" s="4">
        <f>'Table 3'!U14</f>
        <v>425</v>
      </c>
      <c r="W12" s="4">
        <f>'Table 3'!V14</f>
        <v>375</v>
      </c>
      <c r="X12" s="4">
        <f>'Table 3'!W14</f>
        <v>229</v>
      </c>
      <c r="Y12" s="4">
        <f>'Table 3'!X14</f>
        <v>241</v>
      </c>
      <c r="Z12" s="4">
        <f>'Table 3'!Y14</f>
        <v>291</v>
      </c>
      <c r="AA12" s="4">
        <f>'Table 3'!Z14</f>
        <v>434</v>
      </c>
    </row>
    <row r="13" spans="1:27" x14ac:dyDescent="0.2">
      <c r="A13" t="s">
        <v>193</v>
      </c>
      <c r="B13" s="4">
        <f>'Table 3'!A15</f>
        <v>250000</v>
      </c>
      <c r="C13" s="4">
        <f>'Table 3'!B15</f>
        <v>300000</v>
      </c>
      <c r="D13" s="4">
        <f>'Table 3'!C15</f>
        <v>247</v>
      </c>
      <c r="E13" s="4">
        <f>'Table 3'!D15</f>
        <v>250</v>
      </c>
      <c r="F13" s="4">
        <f>'Table 3'!E15</f>
        <v>166</v>
      </c>
      <c r="G13" s="4">
        <f>'Table 3'!F15</f>
        <v>84</v>
      </c>
      <c r="H13" s="4">
        <f>'Table 3'!G15</f>
        <v>210</v>
      </c>
      <c r="I13" s="4">
        <f>'Table 3'!H15</f>
        <v>203</v>
      </c>
      <c r="J13" s="4">
        <f>'Table 3'!I15</f>
        <v>250</v>
      </c>
      <c r="K13" s="4">
        <f>'Table 3'!J15</f>
        <v>537</v>
      </c>
      <c r="L13" s="4">
        <f>'Table 3'!K15</f>
        <v>525</v>
      </c>
      <c r="M13" s="4">
        <f>'Table 3'!L15</f>
        <v>645</v>
      </c>
      <c r="N13" s="4">
        <f>'Table 3'!M15</f>
        <v>963</v>
      </c>
      <c r="O13" s="4">
        <f>'Table 3'!N15</f>
        <v>954</v>
      </c>
      <c r="P13" s="4">
        <f>'Table 3'!O15</f>
        <v>351</v>
      </c>
      <c r="Q13" s="4">
        <f>'Table 3'!P15</f>
        <v>171</v>
      </c>
      <c r="R13" s="4">
        <f>'Table 3'!Q15</f>
        <v>78</v>
      </c>
      <c r="S13" s="4">
        <f>'Table 3'!R15</f>
        <v>101</v>
      </c>
      <c r="T13" s="4">
        <f>'Table 3'!S15</f>
        <v>122</v>
      </c>
      <c r="U13" s="4">
        <f>'Table 3'!T15</f>
        <v>137</v>
      </c>
      <c r="V13" s="4">
        <f>'Table 3'!U15</f>
        <v>210</v>
      </c>
      <c r="W13" s="4">
        <f>'Table 3'!V15</f>
        <v>206</v>
      </c>
      <c r="X13" s="4">
        <f>'Table 3'!W15</f>
        <v>117</v>
      </c>
      <c r="Y13" s="4">
        <f>'Table 3'!X15</f>
        <v>146</v>
      </c>
      <c r="Z13" s="4">
        <f>'Table 3'!Y15</f>
        <v>175</v>
      </c>
      <c r="AA13" s="4">
        <f>'Table 3'!Z15</f>
        <v>217</v>
      </c>
    </row>
    <row r="14" spans="1:27" x14ac:dyDescent="0.2">
      <c r="A14" t="s">
        <v>194</v>
      </c>
      <c r="B14" s="4">
        <f>'Table 3'!A16</f>
        <v>300000</v>
      </c>
      <c r="C14" s="4">
        <f>'Table 3'!B16</f>
        <v>400000</v>
      </c>
      <c r="D14" s="4">
        <f>'Table 3'!C16</f>
        <v>260</v>
      </c>
      <c r="E14" s="4">
        <f>'Table 3'!D16</f>
        <v>285</v>
      </c>
      <c r="F14" s="4">
        <f>'Table 3'!E16</f>
        <v>169</v>
      </c>
      <c r="G14" s="4">
        <f>'Table 3'!F16</f>
        <v>98</v>
      </c>
      <c r="H14" s="4">
        <f>'Table 3'!G16</f>
        <v>205</v>
      </c>
      <c r="I14" s="4">
        <f>'Table 3'!H16</f>
        <v>216</v>
      </c>
      <c r="J14" s="4">
        <f>'Table 3'!I16</f>
        <v>320</v>
      </c>
      <c r="K14" s="4">
        <f>'Table 3'!J16</f>
        <v>562</v>
      </c>
      <c r="L14" s="4">
        <f>'Table 3'!K16</f>
        <v>576</v>
      </c>
      <c r="M14" s="4">
        <f>'Table 3'!L16</f>
        <v>755</v>
      </c>
      <c r="N14" s="4">
        <f>'Table 3'!M16</f>
        <v>1181</v>
      </c>
      <c r="O14" s="4">
        <f>'Table 3'!N16</f>
        <v>1023</v>
      </c>
      <c r="P14" s="4">
        <f>'Table 3'!O16</f>
        <v>391</v>
      </c>
      <c r="Q14" s="4">
        <f>'Table 3'!P16</f>
        <v>177</v>
      </c>
      <c r="R14" s="4">
        <f>'Table 3'!Q16</f>
        <v>99</v>
      </c>
      <c r="S14" s="4">
        <f>'Table 3'!R16</f>
        <v>86</v>
      </c>
      <c r="T14" s="4">
        <f>'Table 3'!S16</f>
        <v>77</v>
      </c>
      <c r="U14" s="4">
        <f>'Table 3'!T16</f>
        <v>132</v>
      </c>
      <c r="V14" s="4">
        <f>'Table 3'!U16</f>
        <v>219</v>
      </c>
      <c r="W14" s="4">
        <f>'Table 3'!V16</f>
        <v>207</v>
      </c>
      <c r="X14" s="4">
        <f>'Table 3'!W16</f>
        <v>142</v>
      </c>
      <c r="Y14" s="4">
        <f>'Table 3'!X16</f>
        <v>131</v>
      </c>
      <c r="Z14" s="4">
        <f>'Table 3'!Y16</f>
        <v>176</v>
      </c>
      <c r="AA14" s="4">
        <f>'Table 3'!Z16</f>
        <v>244</v>
      </c>
    </row>
    <row r="15" spans="1:27" x14ac:dyDescent="0.2">
      <c r="A15" t="s">
        <v>195</v>
      </c>
      <c r="B15" s="4">
        <f>'Table 3'!A17</f>
        <v>400000</v>
      </c>
      <c r="C15" s="4">
        <f>'Table 3'!B17</f>
        <v>500000</v>
      </c>
      <c r="D15" s="4">
        <f>'Table 3'!C17</f>
        <v>122</v>
      </c>
      <c r="E15" s="4">
        <f>'Table 3'!D17</f>
        <v>140</v>
      </c>
      <c r="F15" s="4">
        <f>'Table 3'!E17</f>
        <v>70</v>
      </c>
      <c r="G15" s="4">
        <f>'Table 3'!F17</f>
        <v>64</v>
      </c>
      <c r="H15" s="4">
        <f>'Table 3'!G17</f>
        <v>104</v>
      </c>
      <c r="I15" s="4">
        <f>'Table 3'!H17</f>
        <v>111</v>
      </c>
      <c r="J15" s="4">
        <f>'Table 3'!I17</f>
        <v>137</v>
      </c>
      <c r="K15" s="4">
        <f>'Table 3'!J17</f>
        <v>330</v>
      </c>
      <c r="L15" s="4">
        <f>'Table 3'!K17</f>
        <v>316</v>
      </c>
      <c r="M15" s="4">
        <f>'Table 3'!L17</f>
        <v>386</v>
      </c>
      <c r="N15" s="4">
        <f>'Table 3'!M17</f>
        <v>575</v>
      </c>
      <c r="O15" s="4">
        <f>'Table 3'!N17</f>
        <v>618</v>
      </c>
      <c r="P15" s="4">
        <f>'Table 3'!O17</f>
        <v>161</v>
      </c>
      <c r="Q15" s="4">
        <f>'Table 3'!P17</f>
        <v>91</v>
      </c>
      <c r="R15" s="4">
        <f>'Table 3'!Q17</f>
        <v>41</v>
      </c>
      <c r="S15" s="4">
        <f>'Table 3'!R17</f>
        <v>55</v>
      </c>
      <c r="T15" s="4">
        <f>'Table 3'!S17</f>
        <v>39</v>
      </c>
      <c r="U15" s="4">
        <f>'Table 3'!T17</f>
        <v>74</v>
      </c>
      <c r="V15" s="4">
        <f>'Table 3'!U17</f>
        <v>111</v>
      </c>
      <c r="W15" s="4">
        <f>'Table 3'!V17</f>
        <v>105</v>
      </c>
      <c r="X15" s="4">
        <f>'Table 3'!W17</f>
        <v>65</v>
      </c>
      <c r="Y15" s="4">
        <f>'Table 3'!X17</f>
        <v>81</v>
      </c>
      <c r="Z15" s="4">
        <f>'Table 3'!Y17</f>
        <v>91</v>
      </c>
      <c r="AA15" s="4">
        <f>'Table 3'!Z17</f>
        <v>123</v>
      </c>
    </row>
    <row r="16" spans="1:27" x14ac:dyDescent="0.2">
      <c r="A16" t="s">
        <v>196</v>
      </c>
      <c r="B16" s="4">
        <f>'Table 3'!A18</f>
        <v>500000</v>
      </c>
      <c r="C16" s="4">
        <f>'Table 3'!B18</f>
        <v>750000</v>
      </c>
      <c r="D16" s="4">
        <f>'Table 3'!C18</f>
        <v>132</v>
      </c>
      <c r="E16" s="4">
        <f>'Table 3'!D18</f>
        <v>129</v>
      </c>
      <c r="F16" s="4">
        <f>'Table 3'!E18</f>
        <v>98</v>
      </c>
      <c r="G16" s="4">
        <f>'Table 3'!F18</f>
        <v>46</v>
      </c>
      <c r="H16" s="4">
        <f>'Table 3'!G18</f>
        <v>122</v>
      </c>
      <c r="I16" s="4">
        <f>'Table 3'!H18</f>
        <v>103</v>
      </c>
      <c r="J16" s="4">
        <f>'Table 3'!I18</f>
        <v>192</v>
      </c>
      <c r="K16" s="4">
        <f>'Table 3'!J18</f>
        <v>340</v>
      </c>
      <c r="L16" s="4">
        <f>'Table 3'!K18</f>
        <v>325</v>
      </c>
      <c r="M16" s="4">
        <f>'Table 3'!L18</f>
        <v>384</v>
      </c>
      <c r="N16" s="4">
        <f>'Table 3'!M18</f>
        <v>685</v>
      </c>
      <c r="O16" s="4">
        <f>'Table 3'!N18</f>
        <v>687</v>
      </c>
      <c r="P16" s="4">
        <f>'Table 3'!O18</f>
        <v>233</v>
      </c>
      <c r="Q16" s="4">
        <f>'Table 3'!P18</f>
        <v>103</v>
      </c>
      <c r="R16" s="4">
        <f>'Table 3'!Q18</f>
        <v>64</v>
      </c>
      <c r="S16" s="4">
        <f>'Table 3'!R18</f>
        <v>56</v>
      </c>
      <c r="T16" s="4">
        <f>'Table 3'!S18</f>
        <v>57</v>
      </c>
      <c r="U16" s="4">
        <f>'Table 3'!T18</f>
        <v>80</v>
      </c>
      <c r="V16" s="4">
        <f>'Table 3'!U18</f>
        <v>124</v>
      </c>
      <c r="W16" s="4">
        <f>'Table 3'!V18</f>
        <v>106</v>
      </c>
      <c r="X16" s="4">
        <f>'Table 3'!W18</f>
        <v>81</v>
      </c>
      <c r="Y16" s="4">
        <f>'Table 3'!X18</f>
        <v>84</v>
      </c>
      <c r="Z16" s="4">
        <f>'Table 3'!Y18</f>
        <v>93</v>
      </c>
      <c r="AA16" s="4">
        <f>'Table 3'!Z18</f>
        <v>114</v>
      </c>
    </row>
    <row r="17" spans="1:27" x14ac:dyDescent="0.2">
      <c r="A17" t="s">
        <v>197</v>
      </c>
      <c r="B17" s="4">
        <f>'Table 3'!A19</f>
        <v>750000</v>
      </c>
      <c r="C17" s="4">
        <f>'Table 3'!B19</f>
        <v>1000000</v>
      </c>
      <c r="D17" s="4">
        <f>'Table 3'!C19</f>
        <v>46</v>
      </c>
      <c r="E17" s="4">
        <f>'Table 3'!D19</f>
        <v>60</v>
      </c>
      <c r="F17" s="4">
        <f>'Table 3'!E19</f>
        <v>25</v>
      </c>
      <c r="G17" s="4">
        <f>'Table 3'!F19</f>
        <v>17</v>
      </c>
      <c r="H17" s="4">
        <f>'Table 3'!G19</f>
        <v>39</v>
      </c>
      <c r="I17" s="4">
        <f>'Table 3'!H19</f>
        <v>38</v>
      </c>
      <c r="J17" s="4">
        <f>'Table 3'!I19</f>
        <v>50</v>
      </c>
      <c r="K17" s="4">
        <f>'Table 3'!J19</f>
        <v>139</v>
      </c>
      <c r="L17" s="4">
        <f>'Table 3'!K19</f>
        <v>143</v>
      </c>
      <c r="M17" s="4">
        <f>'Table 3'!L19</f>
        <v>173</v>
      </c>
      <c r="N17" s="4">
        <f>'Table 3'!M19</f>
        <v>298</v>
      </c>
      <c r="O17" s="4">
        <f>'Table 3'!N19</f>
        <v>289</v>
      </c>
      <c r="P17" s="4">
        <f>'Table 3'!O19</f>
        <v>85</v>
      </c>
      <c r="Q17" s="4">
        <f>'Table 3'!P19</f>
        <v>46</v>
      </c>
      <c r="R17" s="4">
        <f>'Table 3'!Q19</f>
        <v>22</v>
      </c>
      <c r="S17" s="4">
        <f>'Table 3'!R19</f>
        <v>25</v>
      </c>
      <c r="T17" s="4">
        <f>'Table 3'!S19</f>
        <v>29</v>
      </c>
      <c r="U17" s="4">
        <f>'Table 3'!T19</f>
        <v>29</v>
      </c>
      <c r="V17" s="4">
        <f>'Table 3'!U19</f>
        <v>54</v>
      </c>
      <c r="W17" s="4">
        <f>'Table 3'!V19</f>
        <v>56</v>
      </c>
      <c r="X17" s="4">
        <f>'Table 3'!W19</f>
        <v>37</v>
      </c>
      <c r="Y17" s="4">
        <f>'Table 3'!X19</f>
        <v>27</v>
      </c>
      <c r="Z17" s="4">
        <f>'Table 3'!Y19</f>
        <v>35</v>
      </c>
      <c r="AA17" s="4">
        <f>'Table 3'!Z19</f>
        <v>55</v>
      </c>
    </row>
    <row r="18" spans="1:27" x14ac:dyDescent="0.2">
      <c r="A18" t="s">
        <v>198</v>
      </c>
      <c r="B18" s="4">
        <f>'Table 3'!A20</f>
        <v>1000000</v>
      </c>
      <c r="C18" s="4">
        <f>'Table 3'!B20</f>
        <v>1500000</v>
      </c>
      <c r="D18" s="4">
        <f>'Table 3'!C20</f>
        <v>33</v>
      </c>
      <c r="E18" s="4">
        <f>'Table 3'!D20</f>
        <v>34</v>
      </c>
      <c r="F18" s="4">
        <f>'Table 3'!E20</f>
        <v>19</v>
      </c>
      <c r="G18" s="4">
        <f>'Table 3'!F20</f>
        <v>12</v>
      </c>
      <c r="H18" s="4">
        <f>'Table 3'!G20</f>
        <v>37</v>
      </c>
      <c r="I18" s="4">
        <f>'Table 3'!H20</f>
        <v>39</v>
      </c>
      <c r="J18" s="4">
        <f>'Table 3'!I20</f>
        <v>37</v>
      </c>
      <c r="K18" s="4">
        <f>'Table 3'!J20</f>
        <v>104</v>
      </c>
      <c r="L18" s="4">
        <f>'Table 3'!K20</f>
        <v>117</v>
      </c>
      <c r="M18" s="4">
        <f>'Table 3'!L20</f>
        <v>138</v>
      </c>
      <c r="N18" s="4">
        <f>'Table 3'!M20</f>
        <v>248</v>
      </c>
      <c r="O18" s="4">
        <f>'Table 3'!N20</f>
        <v>234</v>
      </c>
      <c r="P18" s="4">
        <f>'Table 3'!O20</f>
        <v>86</v>
      </c>
      <c r="Q18" s="4">
        <f>'Table 3'!P20</f>
        <v>40</v>
      </c>
      <c r="R18" s="4">
        <f>'Table 3'!Q20</f>
        <v>12</v>
      </c>
      <c r="S18" s="4">
        <f>'Table 3'!R20</f>
        <v>32</v>
      </c>
      <c r="T18" s="4">
        <f>'Table 3'!S20</f>
        <v>21</v>
      </c>
      <c r="U18" s="4">
        <f>'Table 3'!T20</f>
        <v>23</v>
      </c>
      <c r="V18" s="4">
        <f>'Table 3'!U20</f>
        <v>33</v>
      </c>
      <c r="W18" s="4">
        <f>'Table 3'!V20</f>
        <v>29</v>
      </c>
      <c r="X18" s="4">
        <f>'Table 3'!W20</f>
        <v>30</v>
      </c>
      <c r="Y18" s="4">
        <f>'Table 3'!X20</f>
        <v>25</v>
      </c>
      <c r="Z18" s="4">
        <f>'Table 3'!Y20</f>
        <v>29</v>
      </c>
      <c r="AA18" s="4">
        <f>'Table 3'!Z20</f>
        <v>34</v>
      </c>
    </row>
    <row r="19" spans="1:27" x14ac:dyDescent="0.2">
      <c r="A19" t="s">
        <v>199</v>
      </c>
      <c r="B19" s="4">
        <f>'Table 3'!A21</f>
        <v>1500000</v>
      </c>
      <c r="C19" s="4">
        <f>'Table 3'!B21</f>
        <v>99999999</v>
      </c>
      <c r="D19" s="4">
        <f>'Table 3'!C21</f>
        <v>34</v>
      </c>
      <c r="E19" s="4">
        <f>'Table 3'!D21</f>
        <v>31</v>
      </c>
      <c r="F19" s="4">
        <f>'Table 3'!E21</f>
        <v>14</v>
      </c>
      <c r="G19" s="4">
        <f>'Table 3'!F21</f>
        <v>9</v>
      </c>
      <c r="H19" s="4">
        <f>'Table 3'!G21</f>
        <v>30</v>
      </c>
      <c r="I19" s="4">
        <f>'Table 3'!H21</f>
        <v>35</v>
      </c>
      <c r="J19" s="4">
        <f>'Table 3'!I21</f>
        <v>38</v>
      </c>
      <c r="K19" s="4">
        <f>'Table 3'!J21</f>
        <v>103</v>
      </c>
      <c r="L19" s="4">
        <f>'Table 3'!K21</f>
        <v>114</v>
      </c>
      <c r="M19" s="4">
        <f>'Table 3'!L21</f>
        <v>152</v>
      </c>
      <c r="N19" s="4">
        <f>'Table 3'!M21</f>
        <v>263</v>
      </c>
      <c r="O19" s="4">
        <f>'Table 3'!N21</f>
        <v>279</v>
      </c>
      <c r="P19" s="4">
        <f>'Table 3'!O21</f>
        <v>64</v>
      </c>
      <c r="Q19" s="4">
        <f>'Table 3'!P21</f>
        <v>37</v>
      </c>
      <c r="R19" s="4">
        <f>'Table 3'!Q21</f>
        <v>8</v>
      </c>
      <c r="S19" s="4">
        <f>'Table 3'!R21</f>
        <v>18</v>
      </c>
      <c r="T19" s="4">
        <f>'Table 3'!S21</f>
        <v>12</v>
      </c>
      <c r="U19" s="4">
        <f>'Table 3'!T21</f>
        <v>18</v>
      </c>
      <c r="V19" s="4">
        <f>'Table 3'!U21</f>
        <v>28</v>
      </c>
      <c r="W19" s="4">
        <f>'Table 3'!V21</f>
        <v>20</v>
      </c>
      <c r="X19" s="4">
        <f>'Table 3'!W21</f>
        <v>27</v>
      </c>
      <c r="Y19" s="4">
        <f>'Table 3'!X21</f>
        <v>20</v>
      </c>
      <c r="Z19" s="4">
        <f>'Table 3'!Y21</f>
        <v>23</v>
      </c>
      <c r="AA19" s="4">
        <f>'Table 3'!Z21</f>
        <v>23</v>
      </c>
    </row>
    <row r="20" spans="1:27" x14ac:dyDescent="0.2">
      <c r="A20" t="s">
        <v>200</v>
      </c>
      <c r="B20" s="4">
        <f>'Table 3'!A3</f>
        <v>20000</v>
      </c>
      <c r="C20" s="4">
        <f>'Table 3'!B3</f>
        <v>25000</v>
      </c>
      <c r="D20" s="4">
        <f>'Table 3'!AB3</f>
        <v>366220394</v>
      </c>
      <c r="E20" s="4">
        <f>'Table 3'!AC3</f>
        <v>504458801</v>
      </c>
      <c r="F20" s="4">
        <f>'Table 3'!AD3</f>
        <v>529212663</v>
      </c>
      <c r="G20" s="4">
        <f>'Table 3'!AE3</f>
        <v>403493309</v>
      </c>
      <c r="H20" s="4">
        <f>'Table 3'!AF3</f>
        <v>478222535</v>
      </c>
      <c r="I20" s="4">
        <f>'Table 3'!AG3</f>
        <v>542507052</v>
      </c>
      <c r="J20" s="4">
        <f>'Table 3'!AH3</f>
        <v>621811902</v>
      </c>
      <c r="K20" s="4">
        <f>'Table 3'!AI3</f>
        <v>778355570</v>
      </c>
      <c r="L20" s="4">
        <f>'Table 3'!AJ3</f>
        <v>768023662</v>
      </c>
      <c r="M20" s="4">
        <f>'Table 3'!AK3</f>
        <v>790419448</v>
      </c>
      <c r="N20" s="4">
        <f>'Table 3'!AL3</f>
        <v>865670420</v>
      </c>
      <c r="O20" s="4">
        <f>'Table 3'!AM3</f>
        <v>836411364</v>
      </c>
      <c r="P20" s="4">
        <f>'Table 3'!AN3</f>
        <v>579605728</v>
      </c>
      <c r="Q20" s="4">
        <f>'Table 3'!AO3</f>
        <v>376026487</v>
      </c>
      <c r="R20" s="4">
        <f>'Table 3'!AP3</f>
        <v>235312187</v>
      </c>
      <c r="S20" s="4">
        <f>'Table 3'!AQ3</f>
        <v>230196680</v>
      </c>
      <c r="T20" s="4">
        <f>'Table 3'!AR3</f>
        <v>301787000</v>
      </c>
      <c r="U20" s="4">
        <f>'Table 3'!AS3</f>
        <v>369499000</v>
      </c>
      <c r="V20" s="4">
        <f>'Table 3'!AT3</f>
        <v>559073000</v>
      </c>
      <c r="W20" s="4">
        <f>'Table 3'!AU3</f>
        <v>538181000</v>
      </c>
      <c r="X20" s="4">
        <f>'Table 3'!AV3</f>
        <v>397446000</v>
      </c>
      <c r="Y20" s="4">
        <f>'Table 3'!AW3</f>
        <v>476403000</v>
      </c>
      <c r="Z20" s="4">
        <f>'Table 3'!AX3</f>
        <v>553014000</v>
      </c>
      <c r="AA20" s="4">
        <f>'Table 3'!AY3</f>
        <v>718862000</v>
      </c>
    </row>
    <row r="21" spans="1:27" x14ac:dyDescent="0.2">
      <c r="A21" t="s">
        <v>201</v>
      </c>
      <c r="B21" s="4">
        <f>'Table 3'!A4</f>
        <v>25000</v>
      </c>
      <c r="C21" s="4">
        <f>'Table 3'!B4</f>
        <v>30000</v>
      </c>
      <c r="D21" s="4">
        <f>'Table 3'!AB4</f>
        <v>279226359</v>
      </c>
      <c r="E21" s="4">
        <f>'Table 3'!AC4</f>
        <v>376457979</v>
      </c>
      <c r="F21" s="4">
        <f>'Table 3'!AD4</f>
        <v>395807952</v>
      </c>
      <c r="G21" s="4">
        <f>'Table 3'!AE4</f>
        <v>296152625</v>
      </c>
      <c r="H21" s="4">
        <f>'Table 3'!AF4</f>
        <v>361297370</v>
      </c>
      <c r="I21" s="4">
        <f>'Table 3'!AG4</f>
        <v>407615063</v>
      </c>
      <c r="J21" s="4">
        <f>'Table 3'!AH4</f>
        <v>476568806</v>
      </c>
      <c r="K21" s="4">
        <f>'Table 3'!AI4</f>
        <v>598561777</v>
      </c>
      <c r="L21" s="4">
        <f>'Table 3'!AJ4</f>
        <v>578550254</v>
      </c>
      <c r="M21" s="4">
        <f>'Table 3'!AK4</f>
        <v>598458662</v>
      </c>
      <c r="N21" s="4">
        <f>'Table 3'!AL4</f>
        <v>668180089</v>
      </c>
      <c r="O21" s="4">
        <f>'Table 3'!AM4</f>
        <v>630827827</v>
      </c>
      <c r="P21" s="4">
        <f>'Table 3'!AN4</f>
        <v>418382902</v>
      </c>
      <c r="Q21" s="4">
        <f>'Table 3'!AO4</f>
        <v>255097495</v>
      </c>
      <c r="R21" s="4">
        <f>'Table 3'!AP4</f>
        <v>181778274</v>
      </c>
      <c r="S21" s="4">
        <f>'Table 3'!AQ4</f>
        <v>182207780</v>
      </c>
      <c r="T21" s="4">
        <f>'Table 3'!AR4</f>
        <v>217590000</v>
      </c>
      <c r="U21" s="4">
        <f>'Table 3'!AS4</f>
        <v>266685000</v>
      </c>
      <c r="V21" s="4">
        <f>'Table 3'!AT4</f>
        <v>409563000</v>
      </c>
      <c r="W21" s="4">
        <f>'Table 3'!AU4</f>
        <v>396275000</v>
      </c>
      <c r="X21" s="4">
        <f>'Table 3'!AV4</f>
        <v>278700000</v>
      </c>
      <c r="Y21" s="4">
        <f>'Table 3'!AW4</f>
        <v>333004000</v>
      </c>
      <c r="Z21" s="4">
        <f>'Table 3'!AX4</f>
        <v>390323000</v>
      </c>
      <c r="AA21" s="4">
        <f>'Table 3'!AY4</f>
        <v>514245000</v>
      </c>
    </row>
    <row r="22" spans="1:27" x14ac:dyDescent="0.2">
      <c r="A22" t="s">
        <v>202</v>
      </c>
      <c r="B22" s="4">
        <f>'Table 3'!A5</f>
        <v>30000</v>
      </c>
      <c r="C22" s="4">
        <f>'Table 3'!B5</f>
        <v>40000</v>
      </c>
      <c r="D22" s="4">
        <f>'Table 3'!AB5</f>
        <v>410534915</v>
      </c>
      <c r="E22" s="4">
        <f>'Table 3'!AC5</f>
        <v>530754145</v>
      </c>
      <c r="F22" s="4">
        <f>'Table 3'!AD5</f>
        <v>543792249</v>
      </c>
      <c r="G22" s="4">
        <f>'Table 3'!AE5</f>
        <v>414214285</v>
      </c>
      <c r="H22" s="4">
        <f>'Table 3'!AF5</f>
        <v>491742990</v>
      </c>
      <c r="I22" s="4">
        <f>'Table 3'!AG5</f>
        <v>565631990</v>
      </c>
      <c r="J22" s="4">
        <f>'Table 3'!AH5</f>
        <v>670246533</v>
      </c>
      <c r="K22" s="4">
        <f>'Table 3'!AI5</f>
        <v>851560311</v>
      </c>
      <c r="L22" s="4">
        <f>'Table 3'!AJ5</f>
        <v>815439823</v>
      </c>
      <c r="M22" s="4">
        <f>'Table 3'!AK5</f>
        <v>853569772</v>
      </c>
      <c r="N22" s="4">
        <f>'Table 3'!AL5</f>
        <v>963768154</v>
      </c>
      <c r="O22" s="4">
        <f>'Table 3'!AM5</f>
        <v>908544285</v>
      </c>
      <c r="P22" s="4">
        <f>'Table 3'!AN5</f>
        <v>580720892</v>
      </c>
      <c r="Q22" s="4">
        <f>'Table 3'!AO5</f>
        <v>342888983</v>
      </c>
      <c r="R22" s="4">
        <f>'Table 3'!AP5</f>
        <v>267211998</v>
      </c>
      <c r="S22" s="4">
        <f>'Table 3'!AQ5</f>
        <v>262358726</v>
      </c>
      <c r="T22" s="4">
        <f>'Table 3'!AR5</f>
        <v>293352000</v>
      </c>
      <c r="U22" s="4">
        <f>'Table 3'!AS5</f>
        <v>367581000</v>
      </c>
      <c r="V22" s="4">
        <f>'Table 3'!AT5</f>
        <v>589817000</v>
      </c>
      <c r="W22" s="4">
        <f>'Table 3'!AU5</f>
        <v>554352000</v>
      </c>
      <c r="X22" s="4">
        <f>'Table 3'!AV5</f>
        <v>370978000</v>
      </c>
      <c r="Y22" s="4">
        <f>'Table 3'!AW5</f>
        <v>453623000</v>
      </c>
      <c r="Z22" s="4">
        <f>'Table 3'!AX5</f>
        <v>523106000</v>
      </c>
      <c r="AA22" s="4">
        <f>'Table 3'!AY5</f>
        <v>699970000</v>
      </c>
    </row>
    <row r="23" spans="1:27" x14ac:dyDescent="0.2">
      <c r="A23" t="s">
        <v>203</v>
      </c>
      <c r="B23" s="4">
        <f>'Table 3'!A6</f>
        <v>40000</v>
      </c>
      <c r="C23" s="4">
        <f>'Table 3'!B6</f>
        <v>50000</v>
      </c>
      <c r="D23" s="4">
        <f>'Table 3'!AB6</f>
        <v>288281436</v>
      </c>
      <c r="E23" s="4">
        <f>'Table 3'!AC6</f>
        <v>370152511</v>
      </c>
      <c r="F23" s="4">
        <f>'Table 3'!AD6</f>
        <v>368184912</v>
      </c>
      <c r="G23" s="4">
        <f>'Table 3'!AE6</f>
        <v>269262395</v>
      </c>
      <c r="H23" s="4">
        <f>'Table 3'!AF6</f>
        <v>355233572</v>
      </c>
      <c r="I23" s="4">
        <f>'Table 3'!AG6</f>
        <v>377433415</v>
      </c>
      <c r="J23" s="4">
        <f>'Table 3'!AH6</f>
        <v>453033024</v>
      </c>
      <c r="K23" s="4">
        <f>'Table 3'!AI6</f>
        <v>582117196</v>
      </c>
      <c r="L23" s="4">
        <f>'Table 3'!AJ6</f>
        <v>560663142</v>
      </c>
      <c r="M23" s="4">
        <f>'Table 3'!AK6</f>
        <v>599742250</v>
      </c>
      <c r="N23" s="4">
        <f>'Table 3'!AL6</f>
        <v>694554586</v>
      </c>
      <c r="O23" s="4">
        <f>'Table 3'!AM6</f>
        <v>635086014</v>
      </c>
      <c r="P23" s="4">
        <f>'Table 3'!AN6</f>
        <v>384515663</v>
      </c>
      <c r="Q23" s="4">
        <f>'Table 3'!AO6</f>
        <v>222661494</v>
      </c>
      <c r="R23" s="4">
        <f>'Table 3'!AP6</f>
        <v>180648316</v>
      </c>
      <c r="S23" s="4">
        <f>'Table 3'!AQ6</f>
        <v>185438623</v>
      </c>
      <c r="T23" s="4">
        <f>'Table 3'!AR6</f>
        <v>197588000</v>
      </c>
      <c r="U23" s="4">
        <f>'Table 3'!AS6</f>
        <v>248044000</v>
      </c>
      <c r="V23" s="4">
        <f>'Table 3'!AT6</f>
        <v>401112000</v>
      </c>
      <c r="W23" s="4">
        <f>'Table 3'!AU6</f>
        <v>368804000</v>
      </c>
      <c r="X23" s="4">
        <f>'Table 3'!AV6</f>
        <v>236720000</v>
      </c>
      <c r="Y23" s="4">
        <f>'Table 3'!AW6</f>
        <v>293345000</v>
      </c>
      <c r="Z23" s="4">
        <f>'Table 3'!AX6</f>
        <v>343657000</v>
      </c>
      <c r="AA23" s="4">
        <f>'Table 3'!AY6</f>
        <v>459187000</v>
      </c>
    </row>
    <row r="24" spans="1:27" x14ac:dyDescent="0.2">
      <c r="A24" t="s">
        <v>204</v>
      </c>
      <c r="B24" s="4">
        <f>'Table 3'!A7</f>
        <v>50000</v>
      </c>
      <c r="C24" s="4">
        <f>'Table 3'!B7</f>
        <v>60000</v>
      </c>
      <c r="D24" s="4">
        <f>'Table 3'!AB7</f>
        <v>203716837</v>
      </c>
      <c r="E24" s="4">
        <f>'Table 3'!AC7</f>
        <v>284768434</v>
      </c>
      <c r="F24" s="4">
        <f>'Table 3'!AD7</f>
        <v>261433828</v>
      </c>
      <c r="G24" s="4">
        <f>'Table 3'!AE7</f>
        <v>187484667</v>
      </c>
      <c r="H24" s="4">
        <f>'Table 3'!AF7</f>
        <v>256561999</v>
      </c>
      <c r="I24" s="4">
        <f>'Table 3'!AG7</f>
        <v>269934757</v>
      </c>
      <c r="J24" s="4">
        <f>'Table 3'!AH7</f>
        <v>328621551</v>
      </c>
      <c r="K24" s="4">
        <f>'Table 3'!AI7</f>
        <v>429704060</v>
      </c>
      <c r="L24" s="4">
        <f>'Table 3'!AJ7</f>
        <v>420308939</v>
      </c>
      <c r="M24" s="4">
        <f>'Table 3'!AK7</f>
        <v>447201129</v>
      </c>
      <c r="N24" s="4">
        <f>'Table 3'!AL7</f>
        <v>533827271</v>
      </c>
      <c r="O24" s="4">
        <f>'Table 3'!AM7</f>
        <v>465731014</v>
      </c>
      <c r="P24" s="4">
        <f>'Table 3'!AN7</f>
        <v>289228566</v>
      </c>
      <c r="Q24" s="4">
        <f>'Table 3'!AO7</f>
        <v>166336163</v>
      </c>
      <c r="R24" s="4">
        <f>'Table 3'!AP7</f>
        <v>130312964</v>
      </c>
      <c r="S24" s="4">
        <f>'Table 3'!AQ7</f>
        <v>132772640</v>
      </c>
      <c r="T24" s="4">
        <f>'Table 3'!AR7</f>
        <v>135139000</v>
      </c>
      <c r="U24" s="4">
        <f>'Table 3'!AS7</f>
        <v>177664000</v>
      </c>
      <c r="V24" s="4">
        <f>'Table 3'!AT7</f>
        <v>293064000</v>
      </c>
      <c r="W24" s="4">
        <f>'Table 3'!AU7</f>
        <v>266408000</v>
      </c>
      <c r="X24" s="4">
        <f>'Table 3'!AV7</f>
        <v>160693000</v>
      </c>
      <c r="Y24" s="4">
        <f>'Table 3'!AW7</f>
        <v>203434000</v>
      </c>
      <c r="Z24" s="4">
        <f>'Table 3'!AX7</f>
        <v>235360000</v>
      </c>
      <c r="AA24" s="4">
        <f>'Table 3'!AY7</f>
        <v>322397000</v>
      </c>
    </row>
    <row r="25" spans="1:27" x14ac:dyDescent="0.2">
      <c r="A25" t="s">
        <v>205</v>
      </c>
      <c r="B25" s="4">
        <f>'Table 3'!A8</f>
        <v>60000</v>
      </c>
      <c r="C25" s="4">
        <f>'Table 3'!B8</f>
        <v>70000</v>
      </c>
      <c r="D25" s="4">
        <f>'Table 3'!AB8</f>
        <v>158164951</v>
      </c>
      <c r="E25" s="4">
        <f>'Table 3'!AC8</f>
        <v>206515321</v>
      </c>
      <c r="F25" s="4">
        <f>'Table 3'!AD8</f>
        <v>194506539</v>
      </c>
      <c r="G25" s="4">
        <f>'Table 3'!AE8</f>
        <v>144436181</v>
      </c>
      <c r="H25" s="4">
        <f>'Table 3'!AF8</f>
        <v>197171391</v>
      </c>
      <c r="I25" s="4">
        <f>'Table 3'!AG8</f>
        <v>199791790</v>
      </c>
      <c r="J25" s="4">
        <f>'Table 3'!AH8</f>
        <v>257234335</v>
      </c>
      <c r="K25" s="4">
        <f>'Table 3'!AI8</f>
        <v>330006749</v>
      </c>
      <c r="L25" s="4">
        <f>'Table 3'!AJ8</f>
        <v>326378817</v>
      </c>
      <c r="M25" s="4">
        <f>'Table 3'!AK8</f>
        <v>364580130</v>
      </c>
      <c r="N25" s="4">
        <f>'Table 3'!AL8</f>
        <v>424531649</v>
      </c>
      <c r="O25" s="4">
        <f>'Table 3'!AM8</f>
        <v>379687785</v>
      </c>
      <c r="P25" s="4">
        <f>'Table 3'!AN8</f>
        <v>213558059</v>
      </c>
      <c r="Q25" s="4">
        <f>'Table 3'!AO8</f>
        <v>122675478</v>
      </c>
      <c r="R25" s="4">
        <f>'Table 3'!AP8</f>
        <v>95299127</v>
      </c>
      <c r="S25" s="4">
        <f>'Table 3'!AQ8</f>
        <v>100343290</v>
      </c>
      <c r="T25" s="4">
        <f>'Table 3'!AR8</f>
        <v>98806000</v>
      </c>
      <c r="U25" s="4">
        <f>'Table 3'!AS8</f>
        <v>125892000</v>
      </c>
      <c r="V25" s="4">
        <f>'Table 3'!AT8</f>
        <v>220084000</v>
      </c>
      <c r="W25" s="4">
        <f>'Table 3'!AU8</f>
        <v>200165000</v>
      </c>
      <c r="X25" s="4">
        <f>'Table 3'!AV8</f>
        <v>114704000</v>
      </c>
      <c r="Y25" s="4">
        <f>'Table 3'!AW8</f>
        <v>149023000</v>
      </c>
      <c r="Z25" s="4">
        <f>'Table 3'!AX8</f>
        <v>170543000</v>
      </c>
      <c r="AA25" s="4">
        <f>'Table 3'!AY8</f>
        <v>236467000</v>
      </c>
    </row>
    <row r="26" spans="1:27" x14ac:dyDescent="0.2">
      <c r="A26" t="s">
        <v>206</v>
      </c>
      <c r="B26" s="4">
        <f>'Table 3'!A9</f>
        <v>70000</v>
      </c>
      <c r="C26" s="4">
        <f>'Table 3'!B9</f>
        <v>80000</v>
      </c>
      <c r="D26" s="4">
        <f>'Table 3'!AB9</f>
        <v>126460637</v>
      </c>
      <c r="E26" s="4">
        <f>'Table 3'!AC9</f>
        <v>167052648</v>
      </c>
      <c r="F26" s="4">
        <f>'Table 3'!AD9</f>
        <v>147024770</v>
      </c>
      <c r="G26" s="4">
        <f>'Table 3'!AE9</f>
        <v>106389373</v>
      </c>
      <c r="H26" s="4">
        <f>'Table 3'!AF9</f>
        <v>145191358</v>
      </c>
      <c r="I26" s="4">
        <f>'Table 3'!AG9</f>
        <v>147977609</v>
      </c>
      <c r="J26" s="4">
        <f>'Table 3'!AH9</f>
        <v>192836855</v>
      </c>
      <c r="K26" s="4">
        <f>'Table 3'!AI9</f>
        <v>268229241</v>
      </c>
      <c r="L26" s="4">
        <f>'Table 3'!AJ9</f>
        <v>254849732</v>
      </c>
      <c r="M26" s="4">
        <f>'Table 3'!AK9</f>
        <v>287559815</v>
      </c>
      <c r="N26" s="4">
        <f>'Table 3'!AL9</f>
        <v>351345948</v>
      </c>
      <c r="O26" s="4">
        <f>'Table 3'!AM9</f>
        <v>310912627</v>
      </c>
      <c r="P26" s="4">
        <f>'Table 3'!AN9</f>
        <v>171480407</v>
      </c>
      <c r="Q26" s="4">
        <f>'Table 3'!AO9</f>
        <v>100012821</v>
      </c>
      <c r="R26" s="4">
        <f>'Table 3'!AP9</f>
        <v>70077703</v>
      </c>
      <c r="S26" s="4">
        <f>'Table 3'!AQ9</f>
        <v>68446005</v>
      </c>
      <c r="T26" s="4">
        <f>'Table 3'!AR9</f>
        <v>69829000</v>
      </c>
      <c r="U26" s="4">
        <f>'Table 3'!AS9</f>
        <v>98453000</v>
      </c>
      <c r="V26" s="4">
        <f>'Table 3'!AT9</f>
        <v>162205000</v>
      </c>
      <c r="W26" s="4">
        <f>'Table 3'!AU9</f>
        <v>151288000</v>
      </c>
      <c r="X26" s="4">
        <f>'Table 3'!AV9</f>
        <v>85417000</v>
      </c>
      <c r="Y26" s="4">
        <f>'Table 3'!AW9</f>
        <v>113892000</v>
      </c>
      <c r="Z26" s="4">
        <f>'Table 3'!AX9</f>
        <v>125212000</v>
      </c>
      <c r="AA26" s="4">
        <f>'Table 3'!AY9</f>
        <v>179249000</v>
      </c>
    </row>
    <row r="27" spans="1:27" x14ac:dyDescent="0.2">
      <c r="A27" t="s">
        <v>207</v>
      </c>
      <c r="B27" s="4">
        <f>'Table 3'!A10</f>
        <v>80000</v>
      </c>
      <c r="C27" s="4">
        <f>'Table 3'!B10</f>
        <v>90000</v>
      </c>
      <c r="D27" s="4">
        <f>'Table 3'!AB10</f>
        <v>102947144</v>
      </c>
      <c r="E27" s="4">
        <f>'Table 3'!AC10</f>
        <v>132629947</v>
      </c>
      <c r="F27" s="4">
        <f>'Table 3'!AD10</f>
        <v>114818467</v>
      </c>
      <c r="G27" s="4">
        <f>'Table 3'!AE10</f>
        <v>80965747</v>
      </c>
      <c r="H27" s="4">
        <f>'Table 3'!AF10</f>
        <v>118694838</v>
      </c>
      <c r="I27" s="4">
        <f>'Table 3'!AG10</f>
        <v>121361730</v>
      </c>
      <c r="J27" s="4">
        <f>'Table 3'!AH10</f>
        <v>161906782</v>
      </c>
      <c r="K27" s="4">
        <f>'Table 3'!AI10</f>
        <v>212348581</v>
      </c>
      <c r="L27" s="4">
        <f>'Table 3'!AJ10</f>
        <v>214823387</v>
      </c>
      <c r="M27" s="4">
        <f>'Table 3'!AK10</f>
        <v>235627045</v>
      </c>
      <c r="N27" s="4">
        <f>'Table 3'!AL10</f>
        <v>296757699</v>
      </c>
      <c r="O27" s="4">
        <f>'Table 3'!AM10</f>
        <v>264617454</v>
      </c>
      <c r="P27" s="4">
        <f>'Table 3'!AN10</f>
        <v>133946863</v>
      </c>
      <c r="Q27" s="4">
        <f>'Table 3'!AO10</f>
        <v>69953997</v>
      </c>
      <c r="R27" s="4">
        <f>'Table 3'!AP10</f>
        <v>56066829</v>
      </c>
      <c r="S27" s="4">
        <f>'Table 3'!AQ10</f>
        <v>55295324</v>
      </c>
      <c r="T27" s="4">
        <f>'Table 3'!AR10</f>
        <v>58421000</v>
      </c>
      <c r="U27" s="4">
        <f>'Table 3'!AS10</f>
        <v>78051000</v>
      </c>
      <c r="V27" s="4">
        <f>'Table 3'!AT10</f>
        <v>130394000</v>
      </c>
      <c r="W27" s="4">
        <f>'Table 3'!AU10</f>
        <v>115370000</v>
      </c>
      <c r="X27" s="4">
        <f>'Table 3'!AV10</f>
        <v>71255000</v>
      </c>
      <c r="Y27" s="4">
        <f>'Table 3'!AW10</f>
        <v>83022000</v>
      </c>
      <c r="Z27" s="4">
        <f>'Table 3'!AX10</f>
        <v>103249000</v>
      </c>
      <c r="AA27" s="4">
        <f>'Table 3'!AY10</f>
        <v>140215000</v>
      </c>
    </row>
    <row r="28" spans="1:27" x14ac:dyDescent="0.2">
      <c r="A28" t="s">
        <v>208</v>
      </c>
      <c r="B28" s="4">
        <f>'Table 3'!A11</f>
        <v>90000</v>
      </c>
      <c r="C28" s="4">
        <f>'Table 3'!B11</f>
        <v>100000</v>
      </c>
      <c r="D28" s="4">
        <f>'Table 3'!AB11</f>
        <v>88431168</v>
      </c>
      <c r="E28" s="4">
        <f>'Table 3'!AC11</f>
        <v>105530859</v>
      </c>
      <c r="F28" s="4">
        <f>'Table 3'!AD11</f>
        <v>92602729</v>
      </c>
      <c r="G28" s="4">
        <f>'Table 3'!AE11</f>
        <v>62954250</v>
      </c>
      <c r="H28" s="4">
        <f>'Table 3'!AF11</f>
        <v>87604268</v>
      </c>
      <c r="I28" s="4">
        <f>'Table 3'!AG11</f>
        <v>94832351</v>
      </c>
      <c r="J28" s="4">
        <f>'Table 3'!AH11</f>
        <v>126184120</v>
      </c>
      <c r="K28" s="4">
        <f>'Table 3'!AI11</f>
        <v>178659654</v>
      </c>
      <c r="L28" s="4">
        <f>'Table 3'!AJ11</f>
        <v>172978259</v>
      </c>
      <c r="M28" s="4">
        <f>'Table 3'!AK11</f>
        <v>200419255</v>
      </c>
      <c r="N28" s="4">
        <f>'Table 3'!AL11</f>
        <v>251415357</v>
      </c>
      <c r="O28" s="4">
        <f>'Table 3'!AM11</f>
        <v>225527120</v>
      </c>
      <c r="P28" s="4">
        <f>'Table 3'!AN11</f>
        <v>110825860</v>
      </c>
      <c r="Q28" s="4">
        <f>'Table 3'!AO11</f>
        <v>69070680</v>
      </c>
      <c r="R28" s="4">
        <f>'Table 3'!AP11</f>
        <v>41449410</v>
      </c>
      <c r="S28" s="4">
        <f>'Table 3'!AQ11</f>
        <v>44191960</v>
      </c>
      <c r="T28" s="4">
        <f>'Table 3'!AR11</f>
        <v>43782000</v>
      </c>
      <c r="U28" s="4">
        <f>'Table 3'!AS11</f>
        <v>55713000</v>
      </c>
      <c r="V28" s="4">
        <f>'Table 3'!AT11</f>
        <v>107771000</v>
      </c>
      <c r="W28" s="4">
        <f>'Table 3'!AU11</f>
        <v>91029000</v>
      </c>
      <c r="X28" s="4">
        <f>'Table 3'!AV11</f>
        <v>52699000</v>
      </c>
      <c r="Y28" s="4">
        <f>'Table 3'!AW11</f>
        <v>68428000</v>
      </c>
      <c r="Z28" s="4">
        <f>'Table 3'!AX11</f>
        <v>78131000</v>
      </c>
      <c r="AA28" s="4">
        <f>'Table 3'!AY11</f>
        <v>115678000</v>
      </c>
    </row>
    <row r="29" spans="1:27" x14ac:dyDescent="0.2">
      <c r="A29" t="s">
        <v>209</v>
      </c>
      <c r="B29" s="4">
        <f>'Table 3'!A12</f>
        <v>100000</v>
      </c>
      <c r="C29" s="4">
        <f>'Table 3'!B12</f>
        <v>150000</v>
      </c>
      <c r="D29" s="4">
        <f>'Table 3'!AB12</f>
        <v>284106740</v>
      </c>
      <c r="E29" s="4">
        <f>'Table 3'!AC12</f>
        <v>358392923</v>
      </c>
      <c r="F29" s="4">
        <f>'Table 3'!AD12</f>
        <v>265511505</v>
      </c>
      <c r="G29" s="4">
        <f>'Table 3'!AE12</f>
        <v>163520999</v>
      </c>
      <c r="H29" s="4">
        <f>'Table 3'!AF12</f>
        <v>260203553</v>
      </c>
      <c r="I29" s="4">
        <f>'Table 3'!AG12</f>
        <v>280656213</v>
      </c>
      <c r="J29" s="4">
        <f>'Table 3'!AH12</f>
        <v>377644950</v>
      </c>
      <c r="K29" s="4">
        <f>'Table 3'!AI12</f>
        <v>572859982</v>
      </c>
      <c r="L29" s="4">
        <f>'Table 3'!AJ12</f>
        <v>570189915</v>
      </c>
      <c r="M29" s="4">
        <f>'Table 3'!AK12</f>
        <v>636018520</v>
      </c>
      <c r="N29" s="4">
        <f>'Table 3'!AL12</f>
        <v>850450966</v>
      </c>
      <c r="O29" s="4">
        <f>'Table 3'!AM12</f>
        <v>770536078</v>
      </c>
      <c r="P29" s="4">
        <f>'Table 3'!AN12</f>
        <v>374170634</v>
      </c>
      <c r="Q29" s="4">
        <f>'Table 3'!AO12</f>
        <v>196598339</v>
      </c>
      <c r="R29" s="4">
        <f>'Table 3'!AP12</f>
        <v>119895876</v>
      </c>
      <c r="S29" s="4">
        <f>'Table 3'!AQ12</f>
        <v>129158784</v>
      </c>
      <c r="T29" s="4">
        <f>'Table 3'!AR12</f>
        <v>117744000</v>
      </c>
      <c r="U29" s="4">
        <f>'Table 3'!AS12</f>
        <v>166379000</v>
      </c>
      <c r="V29" s="4">
        <f>'Table 3'!AT12</f>
        <v>311279000</v>
      </c>
      <c r="W29" s="4">
        <f>'Table 3'!AU12</f>
        <v>272264000</v>
      </c>
      <c r="X29" s="4">
        <f>'Table 3'!AV12</f>
        <v>158413000</v>
      </c>
      <c r="Y29" s="4">
        <f>'Table 3'!AW12</f>
        <v>193959000</v>
      </c>
      <c r="Z29" s="4">
        <f>'Table 3'!AX12</f>
        <v>235754000</v>
      </c>
      <c r="AA29" s="4">
        <f>'Table 3'!AY12</f>
        <v>333998000</v>
      </c>
    </row>
    <row r="30" spans="1:27" x14ac:dyDescent="0.2">
      <c r="A30" t="s">
        <v>210</v>
      </c>
      <c r="B30" s="4">
        <f>'Table 3'!A13</f>
        <v>150000</v>
      </c>
      <c r="C30" s="4">
        <f>'Table 3'!B13</f>
        <v>200000</v>
      </c>
      <c r="D30" s="4">
        <f>'Table 3'!AB13</f>
        <v>148743575</v>
      </c>
      <c r="E30" s="4">
        <f>'Table 3'!AC13</f>
        <v>187816010</v>
      </c>
      <c r="F30" s="4">
        <f>'Table 3'!AD13</f>
        <v>100966280</v>
      </c>
      <c r="G30" s="4">
        <f>'Table 3'!AE13</f>
        <v>77435517</v>
      </c>
      <c r="H30" s="4">
        <f>'Table 3'!AF13</f>
        <v>131704373</v>
      </c>
      <c r="I30" s="4">
        <f>'Table 3'!AG13</f>
        <v>127882393</v>
      </c>
      <c r="J30" s="4">
        <f>'Table 3'!AH13</f>
        <v>186211045</v>
      </c>
      <c r="K30" s="4">
        <f>'Table 3'!AI13</f>
        <v>302507030</v>
      </c>
      <c r="L30" s="4">
        <f>'Table 3'!AJ13</f>
        <v>317269021</v>
      </c>
      <c r="M30" s="4">
        <f>'Table 3'!AK13</f>
        <v>364214566</v>
      </c>
      <c r="N30" s="4">
        <f>'Table 3'!AL13</f>
        <v>524349061</v>
      </c>
      <c r="O30" s="4">
        <f>'Table 3'!AM13</f>
        <v>486561209</v>
      </c>
      <c r="P30" s="4">
        <f>'Table 3'!AN13</f>
        <v>200755877</v>
      </c>
      <c r="Q30" s="4">
        <f>'Table 3'!AO13</f>
        <v>105677995</v>
      </c>
      <c r="R30" s="4">
        <f>'Table 3'!AP13</f>
        <v>60915955</v>
      </c>
      <c r="S30" s="4">
        <f>'Table 3'!AQ13</f>
        <v>69759240</v>
      </c>
      <c r="T30" s="4">
        <f>'Table 3'!AR13</f>
        <v>62343000</v>
      </c>
      <c r="U30" s="4">
        <f>'Table 3'!AS13</f>
        <v>90054000</v>
      </c>
      <c r="V30" s="4">
        <f>'Table 3'!AT13</f>
        <v>156078000</v>
      </c>
      <c r="W30" s="4">
        <f>'Table 3'!AU13</f>
        <v>132516000</v>
      </c>
      <c r="X30" s="4">
        <f>'Table 3'!AV13</f>
        <v>72545000</v>
      </c>
      <c r="Y30" s="4">
        <f>'Table 3'!AW13</f>
        <v>94296000</v>
      </c>
      <c r="Z30" s="4">
        <f>'Table 3'!AX13</f>
        <v>113932000</v>
      </c>
      <c r="AA30" s="4">
        <f>'Table 3'!AY13</f>
        <v>166213000</v>
      </c>
    </row>
    <row r="31" spans="1:27" x14ac:dyDescent="0.2">
      <c r="A31" t="s">
        <v>211</v>
      </c>
      <c r="B31" s="4">
        <f>'Table 3'!A14</f>
        <v>200000</v>
      </c>
      <c r="C31" s="4">
        <f>'Table 3'!B14</f>
        <v>250000</v>
      </c>
      <c r="D31" s="4">
        <f>'Table 3'!AB14</f>
        <v>89325520</v>
      </c>
      <c r="E31" s="4">
        <f>'Table 3'!AC14</f>
        <v>115428091</v>
      </c>
      <c r="F31" s="4">
        <f>'Table 3'!AD14</f>
        <v>68307141</v>
      </c>
      <c r="G31" s="4">
        <f>'Table 3'!AE14</f>
        <v>45684970</v>
      </c>
      <c r="H31" s="4">
        <f>'Table 3'!AF14</f>
        <v>77782184</v>
      </c>
      <c r="I31" s="4">
        <f>'Table 3'!AG14</f>
        <v>77299661</v>
      </c>
      <c r="J31" s="4">
        <f>'Table 3'!AH14</f>
        <v>120416465</v>
      </c>
      <c r="K31" s="4">
        <f>'Table 3'!AI14</f>
        <v>205927937</v>
      </c>
      <c r="L31" s="4">
        <f>'Table 3'!AJ14</f>
        <v>200251373</v>
      </c>
      <c r="M31" s="4">
        <f>'Table 3'!AK14</f>
        <v>246213183</v>
      </c>
      <c r="N31" s="4">
        <f>'Table 3'!AL14</f>
        <v>370602993</v>
      </c>
      <c r="O31" s="4">
        <f>'Table 3'!AM14</f>
        <v>340777799</v>
      </c>
      <c r="P31" s="4">
        <f>'Table 3'!AN14</f>
        <v>122075567</v>
      </c>
      <c r="Q31" s="4">
        <f>'Table 3'!AO14</f>
        <v>59773427</v>
      </c>
      <c r="R31" s="4">
        <f>'Table 3'!AP14</f>
        <v>35813184</v>
      </c>
      <c r="S31" s="4">
        <f>'Table 3'!AQ14</f>
        <v>42081396</v>
      </c>
      <c r="T31" s="4">
        <f>'Table 3'!AR14</f>
        <v>45188000</v>
      </c>
      <c r="U31" s="4">
        <f>'Table 3'!AS14</f>
        <v>52501000</v>
      </c>
      <c r="V31" s="4">
        <f>'Table 3'!AT14</f>
        <v>94871000</v>
      </c>
      <c r="W31" s="4">
        <f>'Table 3'!AU14</f>
        <v>83769000</v>
      </c>
      <c r="X31" s="4">
        <f>'Table 3'!AV14</f>
        <v>50745000</v>
      </c>
      <c r="Y31" s="4">
        <f>'Table 3'!AW14</f>
        <v>53316000</v>
      </c>
      <c r="Z31" s="4">
        <f>'Table 3'!AX14</f>
        <v>64923000</v>
      </c>
      <c r="AA31" s="4">
        <f>'Table 3'!AY14</f>
        <v>96903000</v>
      </c>
    </row>
    <row r="32" spans="1:27" x14ac:dyDescent="0.2">
      <c r="A32" t="s">
        <v>212</v>
      </c>
      <c r="B32" s="4">
        <f>'Table 3'!A15</f>
        <v>250000</v>
      </c>
      <c r="C32" s="4">
        <f>'Table 3'!B15</f>
        <v>300000</v>
      </c>
      <c r="D32" s="4">
        <f>'Table 3'!AB15</f>
        <v>66955722</v>
      </c>
      <c r="E32" s="4">
        <f>'Table 3'!AC15</f>
        <v>67904435</v>
      </c>
      <c r="F32" s="4">
        <f>'Table 3'!AD15</f>
        <v>45865252</v>
      </c>
      <c r="G32" s="4">
        <f>'Table 3'!AE15</f>
        <v>22827560</v>
      </c>
      <c r="H32" s="4">
        <f>'Table 3'!AF15</f>
        <v>57327824</v>
      </c>
      <c r="I32" s="4">
        <f>'Table 3'!AG15</f>
        <v>55401958</v>
      </c>
      <c r="J32" s="4">
        <f>'Table 3'!AH15</f>
        <v>67981864</v>
      </c>
      <c r="K32" s="4">
        <f>'Table 3'!AI15</f>
        <v>146865250</v>
      </c>
      <c r="L32" s="4">
        <f>'Table 3'!AJ15</f>
        <v>143891155</v>
      </c>
      <c r="M32" s="4">
        <f>'Table 3'!AK15</f>
        <v>176842506</v>
      </c>
      <c r="N32" s="4">
        <f>'Table 3'!AL15</f>
        <v>262179027</v>
      </c>
      <c r="O32" s="4">
        <f>'Table 3'!AM15</f>
        <v>260070729</v>
      </c>
      <c r="P32" s="4">
        <f>'Table 3'!AN15</f>
        <v>96184525</v>
      </c>
      <c r="Q32" s="4">
        <f>'Table 3'!AO15</f>
        <v>46607526</v>
      </c>
      <c r="R32" s="4">
        <f>'Table 3'!AP15</f>
        <v>21278771</v>
      </c>
      <c r="S32" s="4">
        <f>'Table 3'!AQ15</f>
        <v>27374302</v>
      </c>
      <c r="T32" s="4">
        <f>'Table 3'!AR15</f>
        <v>33430000</v>
      </c>
      <c r="U32" s="4">
        <f>'Table 3'!AS15</f>
        <v>37357000</v>
      </c>
      <c r="V32" s="4">
        <f>'Table 3'!AT15</f>
        <v>56981000</v>
      </c>
      <c r="W32" s="4">
        <f>'Table 3'!AU15</f>
        <v>56440000</v>
      </c>
      <c r="X32" s="4">
        <f>'Table 3'!AV15</f>
        <v>31706000</v>
      </c>
      <c r="Y32" s="4">
        <f>'Table 3'!AW15</f>
        <v>39871000</v>
      </c>
      <c r="Z32" s="4">
        <f>'Table 3'!AX15</f>
        <v>47741000</v>
      </c>
      <c r="AA32" s="4">
        <f>'Table 3'!AY15</f>
        <v>59316000</v>
      </c>
    </row>
    <row r="33" spans="1:27" x14ac:dyDescent="0.2">
      <c r="A33" t="s">
        <v>213</v>
      </c>
      <c r="B33" s="4">
        <f>'Table 3'!A16</f>
        <v>300000</v>
      </c>
      <c r="C33" s="4">
        <f>'Table 3'!B16</f>
        <v>400000</v>
      </c>
      <c r="D33" s="4">
        <f>'Table 3'!AB16</f>
        <v>90420665</v>
      </c>
      <c r="E33" s="4">
        <f>'Table 3'!AC16</f>
        <v>96614153</v>
      </c>
      <c r="F33" s="4">
        <f>'Table 3'!AD16</f>
        <v>58252657</v>
      </c>
      <c r="G33" s="4">
        <f>'Table 3'!AE16</f>
        <v>33411137</v>
      </c>
      <c r="H33" s="4">
        <f>'Table 3'!AF16</f>
        <v>70101094</v>
      </c>
      <c r="I33" s="4">
        <f>'Table 3'!AG16</f>
        <v>75471811</v>
      </c>
      <c r="J33" s="4">
        <f>'Table 3'!AH16</f>
        <v>109977527</v>
      </c>
      <c r="K33" s="4">
        <f>'Table 3'!AI16</f>
        <v>192759080</v>
      </c>
      <c r="L33" s="4">
        <f>'Table 3'!AJ16</f>
        <v>198756733</v>
      </c>
      <c r="M33" s="4">
        <f>'Table 3'!AK16</f>
        <v>259624653</v>
      </c>
      <c r="N33" s="4">
        <f>'Table 3'!AL16</f>
        <v>407559097</v>
      </c>
      <c r="O33" s="4">
        <f>'Table 3'!AM16</f>
        <v>352233963</v>
      </c>
      <c r="P33" s="4">
        <f>'Table 3'!AN16</f>
        <v>135199957</v>
      </c>
      <c r="Q33" s="4">
        <f>'Table 3'!AO16</f>
        <v>61510088</v>
      </c>
      <c r="R33" s="4">
        <f>'Table 3'!AP16</f>
        <v>34263351</v>
      </c>
      <c r="S33" s="4">
        <f>'Table 3'!AQ16</f>
        <v>30099524</v>
      </c>
      <c r="T33" s="4">
        <f>'Table 3'!AR16</f>
        <v>26425000</v>
      </c>
      <c r="U33" s="4">
        <f>'Table 3'!AS16</f>
        <v>45103000</v>
      </c>
      <c r="V33" s="4">
        <f>'Table 3'!AT16</f>
        <v>75136000</v>
      </c>
      <c r="W33" s="4">
        <f>'Table 3'!AU16</f>
        <v>71168000</v>
      </c>
      <c r="X33" s="4">
        <f>'Table 3'!AV16</f>
        <v>49350000</v>
      </c>
      <c r="Y33" s="4">
        <f>'Table 3'!AW16</f>
        <v>45044000</v>
      </c>
      <c r="Z33" s="4">
        <f>'Table 3'!AX16</f>
        <v>60496000</v>
      </c>
      <c r="AA33" s="4">
        <f>'Table 3'!AY16</f>
        <v>84447000</v>
      </c>
    </row>
    <row r="34" spans="1:27" x14ac:dyDescent="0.2">
      <c r="A34" t="s">
        <v>214</v>
      </c>
      <c r="B34" s="4">
        <f>'Table 3'!A17</f>
        <v>400000</v>
      </c>
      <c r="C34" s="4">
        <f>'Table 3'!B17</f>
        <v>500000</v>
      </c>
      <c r="D34" s="4">
        <f>'Table 3'!AB17</f>
        <v>54124763</v>
      </c>
      <c r="E34" s="4">
        <f>'Table 3'!AC17</f>
        <v>62456795</v>
      </c>
      <c r="F34" s="4">
        <f>'Table 3'!AD17</f>
        <v>31060895</v>
      </c>
      <c r="G34" s="4">
        <f>'Table 3'!AE17</f>
        <v>27931413</v>
      </c>
      <c r="H34" s="4">
        <f>'Table 3'!AF17</f>
        <v>46570981</v>
      </c>
      <c r="I34" s="4">
        <f>'Table 3'!AG17</f>
        <v>49097383</v>
      </c>
      <c r="J34" s="4">
        <f>'Table 3'!AH17</f>
        <v>61271025</v>
      </c>
      <c r="K34" s="4">
        <f>'Table 3'!AI17</f>
        <v>147014577</v>
      </c>
      <c r="L34" s="4">
        <f>'Table 3'!AJ17</f>
        <v>141457429</v>
      </c>
      <c r="M34" s="4">
        <f>'Table 3'!AK17</f>
        <v>171497074</v>
      </c>
      <c r="N34" s="4">
        <f>'Table 3'!AL17</f>
        <v>256341229</v>
      </c>
      <c r="O34" s="4">
        <f>'Table 3'!AM17</f>
        <v>275994926</v>
      </c>
      <c r="P34" s="4">
        <f>'Table 3'!AN17</f>
        <v>71931165</v>
      </c>
      <c r="Q34" s="4">
        <f>'Table 3'!AO17</f>
        <v>40676198</v>
      </c>
      <c r="R34" s="4">
        <f>'Table 3'!AP17</f>
        <v>18205352</v>
      </c>
      <c r="S34" s="4">
        <f>'Table 3'!AQ17</f>
        <v>24471169</v>
      </c>
      <c r="T34" s="4">
        <f>'Table 3'!AR17</f>
        <v>17407000</v>
      </c>
      <c r="U34" s="4">
        <f>'Table 3'!AS17</f>
        <v>32804000</v>
      </c>
      <c r="V34" s="4">
        <f>'Table 3'!AT17</f>
        <v>49387000</v>
      </c>
      <c r="W34" s="4">
        <f>'Table 3'!AU17</f>
        <v>46309000</v>
      </c>
      <c r="X34" s="4">
        <f>'Table 3'!AV17</f>
        <v>29091000</v>
      </c>
      <c r="Y34" s="4">
        <f>'Table 3'!AW17</f>
        <v>36344000</v>
      </c>
      <c r="Z34" s="4">
        <f>'Table 3'!AX17</f>
        <v>41260000</v>
      </c>
      <c r="AA34" s="4">
        <f>'Table 3'!AY17</f>
        <v>55318000</v>
      </c>
    </row>
    <row r="35" spans="1:27" x14ac:dyDescent="0.2">
      <c r="A35" t="s">
        <v>215</v>
      </c>
      <c r="B35" s="4">
        <f>'Table 3'!A18</f>
        <v>500000</v>
      </c>
      <c r="C35" s="4">
        <f>'Table 3'!B18</f>
        <v>750000</v>
      </c>
      <c r="D35" s="4">
        <f>'Table 3'!AB18</f>
        <v>80377939</v>
      </c>
      <c r="E35" s="4">
        <f>'Table 3'!AC18</f>
        <v>76782508</v>
      </c>
      <c r="F35" s="4">
        <f>'Table 3'!AD18</f>
        <v>58890818</v>
      </c>
      <c r="G35" s="4">
        <f>'Table 3'!AE18</f>
        <v>28418867</v>
      </c>
      <c r="H35" s="4">
        <f>'Table 3'!AF18</f>
        <v>74468094</v>
      </c>
      <c r="I35" s="4">
        <f>'Table 3'!AG18</f>
        <v>62515897</v>
      </c>
      <c r="J35" s="4">
        <f>'Table 3'!AH18</f>
        <v>115627429</v>
      </c>
      <c r="K35" s="4">
        <f>'Table 3'!AI18</f>
        <v>207431183</v>
      </c>
      <c r="L35" s="4">
        <f>'Table 3'!AJ18</f>
        <v>194732900</v>
      </c>
      <c r="M35" s="4">
        <f>'Table 3'!AK18</f>
        <v>228999193</v>
      </c>
      <c r="N35" s="4">
        <f>'Table 3'!AL18</f>
        <v>412729259</v>
      </c>
      <c r="O35" s="4">
        <f>'Table 3'!AM18</f>
        <v>418758821</v>
      </c>
      <c r="P35" s="4">
        <f>'Table 3'!AN18</f>
        <v>138858489</v>
      </c>
      <c r="Q35" s="4">
        <f>'Table 3'!AO18</f>
        <v>61906873</v>
      </c>
      <c r="R35" s="4">
        <f>'Table 3'!AP18</f>
        <v>38530709</v>
      </c>
      <c r="S35" s="4">
        <f>'Table 3'!AQ18</f>
        <v>34919569</v>
      </c>
      <c r="T35" s="4">
        <f>'Table 3'!AR18</f>
        <v>34345000</v>
      </c>
      <c r="U35" s="4">
        <f>'Table 3'!AS18</f>
        <v>48904000</v>
      </c>
      <c r="V35" s="4">
        <f>'Table 3'!AT18</f>
        <v>76010000</v>
      </c>
      <c r="W35" s="4">
        <f>'Table 3'!AU18</f>
        <v>64942000</v>
      </c>
      <c r="X35" s="4">
        <f>'Table 3'!AV18</f>
        <v>49096000</v>
      </c>
      <c r="Y35" s="4">
        <f>'Table 3'!AW18</f>
        <v>50287000</v>
      </c>
      <c r="Z35" s="4">
        <f>'Table 3'!AX18</f>
        <v>55040000</v>
      </c>
      <c r="AA35" s="4">
        <f>'Table 3'!AY18</f>
        <v>68295000</v>
      </c>
    </row>
    <row r="36" spans="1:27" x14ac:dyDescent="0.2">
      <c r="A36" t="s">
        <v>216</v>
      </c>
      <c r="B36" s="4">
        <f>'Table 3'!A19</f>
        <v>750000</v>
      </c>
      <c r="C36" s="4">
        <f>'Table 3'!B19</f>
        <v>1000000</v>
      </c>
      <c r="D36" s="4">
        <f>'Table 3'!AB19</f>
        <v>38697609</v>
      </c>
      <c r="E36" s="4">
        <f>'Table 3'!AC19</f>
        <v>51507888</v>
      </c>
      <c r="F36" s="4">
        <f>'Table 3'!AD19</f>
        <v>21072076</v>
      </c>
      <c r="G36" s="4">
        <f>'Table 3'!AE19</f>
        <v>14361559</v>
      </c>
      <c r="H36" s="4">
        <f>'Table 3'!AF19</f>
        <v>33202584</v>
      </c>
      <c r="I36" s="4">
        <f>'Table 3'!AG19</f>
        <v>32591312</v>
      </c>
      <c r="J36" s="4">
        <f>'Table 3'!AH19</f>
        <v>42834750</v>
      </c>
      <c r="K36" s="4">
        <f>'Table 3'!AI19</f>
        <v>119936340</v>
      </c>
      <c r="L36" s="4">
        <f>'Table 3'!AJ19</f>
        <v>123148302</v>
      </c>
      <c r="M36" s="4">
        <f>'Table 3'!AK19</f>
        <v>149167396</v>
      </c>
      <c r="N36" s="4">
        <f>'Table 3'!AL19</f>
        <v>258132412</v>
      </c>
      <c r="O36" s="4">
        <f>'Table 3'!AM19</f>
        <v>251118931</v>
      </c>
      <c r="P36" s="4">
        <f>'Table 3'!AN19</f>
        <v>72834888</v>
      </c>
      <c r="Q36" s="4">
        <f>'Table 3'!AO19</f>
        <v>40403831</v>
      </c>
      <c r="R36" s="4">
        <f>'Table 3'!AP19</f>
        <v>19343522</v>
      </c>
      <c r="S36" s="4">
        <f>'Table 3'!AQ19</f>
        <v>21780911</v>
      </c>
      <c r="T36" s="4">
        <f>'Table 3'!AR19</f>
        <v>25119000</v>
      </c>
      <c r="U36" s="4">
        <f>'Table 3'!AS19</f>
        <v>24907000</v>
      </c>
      <c r="V36" s="4">
        <f>'Table 3'!AT19</f>
        <v>46752000</v>
      </c>
      <c r="W36" s="4">
        <f>'Table 3'!AU19</f>
        <v>49457000</v>
      </c>
      <c r="X36" s="4">
        <f>'Table 3'!AV19</f>
        <v>32300000</v>
      </c>
      <c r="Y36" s="4">
        <f>'Table 3'!AW19</f>
        <v>23803000</v>
      </c>
      <c r="Z36" s="4">
        <f>'Table 3'!AX19</f>
        <v>29184000</v>
      </c>
      <c r="AA36" s="4">
        <f>'Table 3'!AY19</f>
        <v>47366000</v>
      </c>
    </row>
    <row r="37" spans="1:27" x14ac:dyDescent="0.2">
      <c r="A37" t="s">
        <v>217</v>
      </c>
      <c r="B37" s="4">
        <f>'Table 3'!A20</f>
        <v>1000000</v>
      </c>
      <c r="C37" s="4">
        <f>'Table 3'!B20</f>
        <v>1500000</v>
      </c>
      <c r="D37" s="4">
        <f>'Table 3'!AB20</f>
        <v>39243088</v>
      </c>
      <c r="E37" s="4">
        <f>'Table 3'!AC20</f>
        <v>41668483</v>
      </c>
      <c r="F37" s="4">
        <f>'Table 3'!AD20</f>
        <v>21988642</v>
      </c>
      <c r="G37" s="4">
        <f>'Table 3'!AE20</f>
        <v>12844179</v>
      </c>
      <c r="H37" s="4">
        <f>'Table 3'!AF20</f>
        <v>43021214</v>
      </c>
      <c r="I37" s="4">
        <f>'Table 3'!AG20</f>
        <v>46811543</v>
      </c>
      <c r="J37" s="4">
        <f>'Table 3'!AH20</f>
        <v>44166730</v>
      </c>
      <c r="K37" s="4">
        <f>'Table 3'!AI20</f>
        <v>128442670</v>
      </c>
      <c r="L37" s="4">
        <f>'Table 3'!AJ20</f>
        <v>143321982</v>
      </c>
      <c r="M37" s="4">
        <f>'Table 3'!AK20</f>
        <v>164637400</v>
      </c>
      <c r="N37" s="4">
        <f>'Table 3'!AL20</f>
        <v>298896465</v>
      </c>
      <c r="O37" s="4">
        <f>'Table 3'!AM20</f>
        <v>281434307</v>
      </c>
      <c r="P37" s="4">
        <f>'Table 3'!AN20</f>
        <v>105036547</v>
      </c>
      <c r="Q37" s="4">
        <f>'Table 3'!AO20</f>
        <v>48415107</v>
      </c>
      <c r="R37" s="4">
        <f>'Table 3'!AP20</f>
        <v>14120088</v>
      </c>
      <c r="S37" s="4">
        <f>'Table 3'!AQ20</f>
        <v>38202638</v>
      </c>
      <c r="T37" s="4">
        <f>'Table 3'!AR20</f>
        <v>24353000</v>
      </c>
      <c r="U37" s="4">
        <f>'Table 3'!AS20</f>
        <v>27518000</v>
      </c>
      <c r="V37" s="4">
        <f>'Table 3'!AT20</f>
        <v>38279000</v>
      </c>
      <c r="W37" s="4">
        <f>'Table 3'!AU20</f>
        <v>35309000</v>
      </c>
      <c r="X37" s="4">
        <f>'Table 3'!AV20</f>
        <v>37583000</v>
      </c>
      <c r="Y37" s="4">
        <f>'Table 3'!AW20</f>
        <v>31088000</v>
      </c>
      <c r="Z37" s="4">
        <f>'Table 3'!AX20</f>
        <v>34757000</v>
      </c>
      <c r="AA37" s="4">
        <f>'Table 3'!AY20</f>
        <v>41633000</v>
      </c>
    </row>
    <row r="38" spans="1:27" x14ac:dyDescent="0.2">
      <c r="A38" t="s">
        <v>218</v>
      </c>
      <c r="B38" s="4">
        <f>'Table 3'!A21</f>
        <v>1500000</v>
      </c>
      <c r="C38" s="4">
        <f>'Table 3'!B21</f>
        <v>99999999</v>
      </c>
      <c r="D38" s="4">
        <f>'Table 3'!AB21</f>
        <v>98243804</v>
      </c>
      <c r="E38" s="4">
        <f>'Table 3'!AC21</f>
        <v>110981762</v>
      </c>
      <c r="F38" s="4">
        <f>'Table 3'!AD21</f>
        <v>55089497</v>
      </c>
      <c r="G38" s="4">
        <f>'Table 3'!AE21</f>
        <v>36567150</v>
      </c>
      <c r="H38" s="4">
        <f>'Table 3'!AF21</f>
        <v>98365779</v>
      </c>
      <c r="I38" s="4">
        <f>'Table 3'!AG21</f>
        <v>105260338</v>
      </c>
      <c r="J38" s="4">
        <f>'Table 3'!AH21</f>
        <v>111807745</v>
      </c>
      <c r="K38" s="4">
        <f>'Table 3'!AI21</f>
        <v>294014182</v>
      </c>
      <c r="L38" s="4">
        <f>'Table 3'!AJ21</f>
        <v>351071935</v>
      </c>
      <c r="M38" s="4">
        <f>'Table 3'!AK21</f>
        <v>436003446</v>
      </c>
      <c r="N38" s="4">
        <f>'Table 3'!AL21</f>
        <v>809966576</v>
      </c>
      <c r="O38" s="4">
        <f>'Table 3'!AM21</f>
        <v>930664477</v>
      </c>
      <c r="P38" s="4">
        <f>'Table 3'!AN21</f>
        <v>254868108</v>
      </c>
      <c r="Q38" s="4">
        <f>'Table 3'!AO21</f>
        <v>117644762</v>
      </c>
      <c r="R38" s="4">
        <f>'Table 3'!AP21</f>
        <v>21119468</v>
      </c>
      <c r="S38" s="4">
        <f>'Table 3'!AQ21</f>
        <v>48654651</v>
      </c>
      <c r="T38" s="4">
        <f>'Table 3'!AR21</f>
        <v>33421000</v>
      </c>
      <c r="U38" s="4">
        <f>'Table 3'!AS21</f>
        <v>46113000</v>
      </c>
      <c r="V38" s="4">
        <f>'Table 3'!AT21</f>
        <v>69362000</v>
      </c>
      <c r="W38" s="4">
        <f>'Table 3'!AU21</f>
        <v>50107000</v>
      </c>
      <c r="X38" s="4">
        <f>'Table 3'!AV21</f>
        <v>72520000</v>
      </c>
      <c r="Y38" s="4">
        <f>'Table 3'!AW21</f>
        <v>50282000</v>
      </c>
      <c r="Z38" s="4">
        <f>'Table 3'!AX21</f>
        <v>60807000</v>
      </c>
      <c r="AA38" s="4">
        <f>'Table 3'!AY21</f>
        <v>64456000</v>
      </c>
    </row>
    <row r="39" spans="1:27" x14ac:dyDescent="0.2">
      <c r="A39" t="s">
        <v>30</v>
      </c>
      <c r="D39" s="4">
        <f>Capital_Gains_Calculations!C48</f>
        <v>9049475</v>
      </c>
      <c r="E39" s="4">
        <f>Capital_Gains_Calculations!D48</f>
        <v>37842573</v>
      </c>
      <c r="F39" s="4">
        <f>Capital_Gains_Calculations!E48</f>
        <v>34654616</v>
      </c>
      <c r="G39" s="4">
        <f>Capital_Gains_Calculations!F48</f>
        <v>16519444</v>
      </c>
      <c r="H39" s="4">
        <f>Capital_Gains_Calculations!G48</f>
        <v>38525087</v>
      </c>
      <c r="I39" s="4">
        <f>Capital_Gains_Calculations!H48</f>
        <v>40832582</v>
      </c>
      <c r="J39" s="4">
        <f>Capital_Gains_Calculations!I48</f>
        <v>66065428</v>
      </c>
      <c r="K39" s="4">
        <f>Capital_Gains_Calculations!J48</f>
        <v>141080654</v>
      </c>
      <c r="L39" s="4">
        <f>Capital_Gains_Calculations!K48</f>
        <v>93204144</v>
      </c>
      <c r="M39" s="4">
        <f>Capital_Gains_Calculations!L48</f>
        <v>108352109</v>
      </c>
      <c r="N39" s="4">
        <f>Capital_Gains_Calculations!M48</f>
        <v>176740667</v>
      </c>
      <c r="O39" s="4">
        <f>Capital_Gains_Calculations!N48</f>
        <v>120459264</v>
      </c>
      <c r="P39" s="4">
        <f>Capital_Gains_Calculations!O48</f>
        <v>-19241901</v>
      </c>
      <c r="Q39" s="4">
        <f>Capital_Gains_Calculations!P48</f>
        <v>-40643000</v>
      </c>
      <c r="R39" s="4">
        <f>Capital_Gains_Calculations!Q48</f>
        <v>1048000</v>
      </c>
      <c r="S39" s="4">
        <f>Capital_Gains_Calculations!R48</f>
        <v>17407000</v>
      </c>
      <c r="T39" s="4">
        <f>Capital_Gains_Calculations!S48</f>
        <v>5223000</v>
      </c>
      <c r="U39" s="4">
        <f>Capital_Gains_Calculations!T48</f>
        <v>23194000</v>
      </c>
      <c r="V39" s="4">
        <f>Capital_Gains_Calculations!U48</f>
        <v>52298000</v>
      </c>
      <c r="W39" s="4">
        <f>Capital_Gains_Calculations!V48</f>
        <v>12649000</v>
      </c>
      <c r="X39" s="4">
        <f>Capital_Gains_Calculations!W48</f>
        <v>-2182000</v>
      </c>
      <c r="Y39" s="4">
        <f>Capital_Gains_Calculations!X48</f>
        <v>4770000</v>
      </c>
      <c r="Z39" s="4">
        <f>Capital_Gains_Calculations!Y48</f>
        <v>-3001000</v>
      </c>
      <c r="AA39" s="4">
        <f>Capital_Gains_Calculations!Z48</f>
        <v>-15122000</v>
      </c>
    </row>
    <row r="40" spans="1:27" x14ac:dyDescent="0.2">
      <c r="A40" t="s">
        <v>31</v>
      </c>
      <c r="D40" s="4">
        <f>Capital_Gains_Calculations!C49</f>
        <v>8036402</v>
      </c>
      <c r="E40" s="4">
        <f>Capital_Gains_Calculations!D49</f>
        <v>29002870</v>
      </c>
      <c r="F40" s="4">
        <f>Capital_Gains_Calculations!E49</f>
        <v>24039541</v>
      </c>
      <c r="G40" s="4">
        <f>Capital_Gains_Calculations!F49</f>
        <v>12414352</v>
      </c>
      <c r="H40" s="4">
        <f>Capital_Gains_Calculations!G49</f>
        <v>28862047</v>
      </c>
      <c r="I40" s="4">
        <f>Capital_Gains_Calculations!H49</f>
        <v>28562918</v>
      </c>
      <c r="J40" s="4">
        <f>Capital_Gains_Calculations!I49</f>
        <v>54661252</v>
      </c>
      <c r="K40" s="4">
        <f>Capital_Gains_Calculations!J49</f>
        <v>113000286</v>
      </c>
      <c r="L40" s="4">
        <f>Capital_Gains_Calculations!K49</f>
        <v>78066896</v>
      </c>
      <c r="M40" s="4">
        <f>Capital_Gains_Calculations!L49</f>
        <v>89402880</v>
      </c>
      <c r="N40" s="4">
        <f>Capital_Gains_Calculations!M49</f>
        <v>149952528</v>
      </c>
      <c r="O40" s="4">
        <f>Capital_Gains_Calculations!N49</f>
        <v>103435438</v>
      </c>
      <c r="P40" s="4">
        <f>Capital_Gains_Calculations!O49</f>
        <v>-11123349</v>
      </c>
      <c r="Q40" s="4">
        <f>Capital_Gains_Calculations!P49</f>
        <v>-27447000</v>
      </c>
      <c r="R40" s="4">
        <f>Capital_Gains_Calculations!Q49</f>
        <v>2200000</v>
      </c>
      <c r="S40" s="4">
        <f>Capital_Gains_Calculations!R49</f>
        <v>17032000</v>
      </c>
      <c r="T40" s="4">
        <f>Capital_Gains_Calculations!S49</f>
        <v>5469000</v>
      </c>
      <c r="U40" s="4">
        <f>Capital_Gains_Calculations!T49</f>
        <v>18748000</v>
      </c>
      <c r="V40" s="4">
        <f>Capital_Gains_Calculations!U49</f>
        <v>41619000</v>
      </c>
      <c r="W40" s="4">
        <f>Capital_Gains_Calculations!V49</f>
        <v>10074000</v>
      </c>
      <c r="X40" s="4">
        <f>Capital_Gains_Calculations!W49</f>
        <v>-1076000</v>
      </c>
      <c r="Y40" s="4">
        <f>Capital_Gains_Calculations!X49</f>
        <v>2573000</v>
      </c>
      <c r="Z40" s="4">
        <f>Capital_Gains_Calculations!Y49</f>
        <v>-495000</v>
      </c>
      <c r="AA40" s="4">
        <f>Capital_Gains_Calculations!Z49</f>
        <v>-11092000</v>
      </c>
    </row>
    <row r="41" spans="1:27" x14ac:dyDescent="0.2">
      <c r="A41" t="s">
        <v>32</v>
      </c>
      <c r="D41" s="4">
        <f>Capital_Gains_Calculations!C50</f>
        <v>9644181</v>
      </c>
      <c r="E41" s="4">
        <f>Capital_Gains_Calculations!D50</f>
        <v>39393451</v>
      </c>
      <c r="F41" s="4">
        <f>Capital_Gains_Calculations!E50</f>
        <v>30552394</v>
      </c>
      <c r="G41" s="4">
        <f>Capital_Gains_Calculations!F50</f>
        <v>16082322</v>
      </c>
      <c r="H41" s="4">
        <f>Capital_Gains_Calculations!G50</f>
        <v>46685585</v>
      </c>
      <c r="I41" s="4">
        <f>Capital_Gains_Calculations!H50</f>
        <v>46669638</v>
      </c>
      <c r="J41" s="4">
        <f>Capital_Gains_Calculations!I50</f>
        <v>80907635</v>
      </c>
      <c r="K41" s="4">
        <f>Capital_Gains_Calculations!J50</f>
        <v>175943742</v>
      </c>
      <c r="L41" s="4">
        <f>Capital_Gains_Calculations!K50</f>
        <v>116560956</v>
      </c>
      <c r="M41" s="4">
        <f>Capital_Gains_Calculations!L50</f>
        <v>140242199</v>
      </c>
      <c r="N41" s="4">
        <f>Capital_Gains_Calculations!M50</f>
        <v>238432183</v>
      </c>
      <c r="O41" s="4">
        <f>Capital_Gains_Calculations!N50</f>
        <v>164995296</v>
      </c>
      <c r="P41" s="4">
        <f>Capital_Gains_Calculations!O50</f>
        <v>-12928985</v>
      </c>
      <c r="Q41" s="4">
        <f>Capital_Gains_Calculations!P50</f>
        <v>-23919000</v>
      </c>
      <c r="R41" s="4">
        <f>Capital_Gains_Calculations!Q50</f>
        <v>5502000</v>
      </c>
      <c r="S41" s="4">
        <f>Capital_Gains_Calculations!R50</f>
        <v>29370000</v>
      </c>
      <c r="T41" s="4">
        <f>Capital_Gains_Calculations!S50</f>
        <v>8384000</v>
      </c>
      <c r="U41" s="4">
        <f>Capital_Gains_Calculations!T50</f>
        <v>28871000</v>
      </c>
      <c r="V41" s="4">
        <f>Capital_Gains_Calculations!U50</f>
        <v>65335000</v>
      </c>
      <c r="W41" s="4">
        <f>Capital_Gains_Calculations!V50</f>
        <v>15962000</v>
      </c>
      <c r="X41" s="4">
        <f>Capital_Gains_Calculations!W50</f>
        <v>2003000</v>
      </c>
      <c r="Y41" s="4">
        <f>Capital_Gains_Calculations!X50</f>
        <v>5189000</v>
      </c>
      <c r="Z41" s="4">
        <f>Capital_Gains_Calculations!Y50</f>
        <v>-2737000</v>
      </c>
      <c r="AA41" s="4">
        <f>Capital_Gains_Calculations!Z50</f>
        <v>-9053000</v>
      </c>
    </row>
    <row r="42" spans="1:27" x14ac:dyDescent="0.2">
      <c r="A42" t="s">
        <v>33</v>
      </c>
      <c r="D42" s="4">
        <f>Capital_Gains_Calculations!C51</f>
        <v>7155270</v>
      </c>
      <c r="E42" s="4">
        <f>Capital_Gains_Calculations!D51</f>
        <v>27383532</v>
      </c>
      <c r="F42" s="4">
        <f>Capital_Gains_Calculations!E51</f>
        <v>18411689</v>
      </c>
      <c r="G42" s="4">
        <f>Capital_Gains_Calculations!F51</f>
        <v>10727667</v>
      </c>
      <c r="H42" s="4">
        <f>Capital_Gains_Calculations!G51</f>
        <v>32015554</v>
      </c>
      <c r="I42" s="4">
        <f>Capital_Gains_Calculations!H51</f>
        <v>31569520</v>
      </c>
      <c r="J42" s="4">
        <f>Capital_Gains_Calculations!I51</f>
        <v>56945551</v>
      </c>
      <c r="K42" s="4">
        <f>Capital_Gains_Calculations!J51</f>
        <v>126450395</v>
      </c>
      <c r="L42" s="4">
        <f>Capital_Gains_Calculations!K51</f>
        <v>83459698</v>
      </c>
      <c r="M42" s="4">
        <f>Capital_Gains_Calculations!L51</f>
        <v>109423416</v>
      </c>
      <c r="N42" s="4">
        <f>Capital_Gains_Calculations!M51</f>
        <v>186663884</v>
      </c>
      <c r="O42" s="4">
        <f>Capital_Gains_Calculations!N51</f>
        <v>132925397</v>
      </c>
      <c r="P42" s="4">
        <f>Capital_Gains_Calculations!O51</f>
        <v>64703</v>
      </c>
      <c r="Q42" s="4">
        <f>Capital_Gains_Calculations!P51</f>
        <v>-13608000</v>
      </c>
      <c r="R42" s="4">
        <f>Capital_Gains_Calculations!Q51</f>
        <v>3717000</v>
      </c>
      <c r="S42" s="4">
        <f>Capital_Gains_Calculations!R51</f>
        <v>21837000</v>
      </c>
      <c r="T42" s="4">
        <f>Capital_Gains_Calculations!S51</f>
        <v>5813000</v>
      </c>
      <c r="U42" s="4">
        <f>Capital_Gains_Calculations!T51</f>
        <v>20337000</v>
      </c>
      <c r="V42" s="4">
        <f>Capital_Gains_Calculations!U51</f>
        <v>49344000</v>
      </c>
      <c r="W42" s="4">
        <f>Capital_Gains_Calculations!V51</f>
        <v>8864000</v>
      </c>
      <c r="X42" s="4">
        <f>Capital_Gains_Calculations!W51</f>
        <v>1981000</v>
      </c>
      <c r="Y42" s="4">
        <f>Capital_Gains_Calculations!X51</f>
        <v>4199000</v>
      </c>
      <c r="Z42" s="4">
        <f>Capital_Gains_Calculations!Y51</f>
        <v>-488000</v>
      </c>
      <c r="AA42" s="4">
        <f>Capital_Gains_Calculations!Z51</f>
        <v>-3945000</v>
      </c>
    </row>
    <row r="43" spans="1:27" x14ac:dyDescent="0.2">
      <c r="A43" t="s">
        <v>34</v>
      </c>
      <c r="D43" s="4">
        <f>Capital_Gains_Calculations!C52</f>
        <v>4827344</v>
      </c>
      <c r="E43" s="4">
        <f>Capital_Gains_Calculations!D52</f>
        <v>24050524</v>
      </c>
      <c r="F43" s="4">
        <f>Capital_Gains_Calculations!E52</f>
        <v>10975849</v>
      </c>
      <c r="G43" s="4">
        <f>Capital_Gains_Calculations!F52</f>
        <v>6396702</v>
      </c>
      <c r="H43" s="4">
        <f>Capital_Gains_Calculations!G52</f>
        <v>27350378</v>
      </c>
      <c r="I43" s="4">
        <f>Capital_Gains_Calculations!H52</f>
        <v>27691537</v>
      </c>
      <c r="J43" s="4">
        <f>Capital_Gains_Calculations!I52</f>
        <v>43957251</v>
      </c>
      <c r="K43" s="4">
        <f>Capital_Gains_Calculations!J52</f>
        <v>97220913</v>
      </c>
      <c r="L43" s="4">
        <f>Capital_Gains_Calculations!K52</f>
        <v>69034222</v>
      </c>
      <c r="M43" s="4">
        <f>Capital_Gains_Calculations!L52</f>
        <v>86447029</v>
      </c>
      <c r="N43" s="4">
        <f>Capital_Gains_Calculations!M52</f>
        <v>155474079</v>
      </c>
      <c r="O43" s="4">
        <f>Capital_Gains_Calculations!N52</f>
        <v>108751462</v>
      </c>
      <c r="P43" s="4">
        <f>Capital_Gains_Calculations!O52</f>
        <v>-26980</v>
      </c>
      <c r="Q43" s="4">
        <f>Capital_Gains_Calculations!P52</f>
        <v>-16511000</v>
      </c>
      <c r="R43" s="4">
        <f>Capital_Gains_Calculations!Q52</f>
        <v>4411000</v>
      </c>
      <c r="S43" s="4">
        <f>Capital_Gains_Calculations!R52</f>
        <v>16664000</v>
      </c>
      <c r="T43" s="4">
        <f>Capital_Gains_Calculations!S52</f>
        <v>4259000</v>
      </c>
      <c r="U43" s="4">
        <f>Capital_Gains_Calculations!T52</f>
        <v>16211000</v>
      </c>
      <c r="V43" s="4">
        <f>Capital_Gains_Calculations!U52</f>
        <v>36423000</v>
      </c>
      <c r="W43" s="4">
        <f>Capital_Gains_Calculations!V52</f>
        <v>10878000</v>
      </c>
      <c r="X43" s="4">
        <f>Capital_Gains_Calculations!W52</f>
        <v>2977000</v>
      </c>
      <c r="Y43" s="4">
        <f>Capital_Gains_Calculations!X52</f>
        <v>3942000</v>
      </c>
      <c r="Z43" s="4">
        <f>Capital_Gains_Calculations!Y52</f>
        <v>1685000</v>
      </c>
      <c r="AA43" s="4">
        <f>Capital_Gains_Calculations!Z52</f>
        <v>-496000</v>
      </c>
    </row>
    <row r="44" spans="1:27" x14ac:dyDescent="0.2">
      <c r="A44" t="s">
        <v>35</v>
      </c>
      <c r="D44" s="4">
        <f>Capital_Gains_Calculations!C53</f>
        <v>3663321</v>
      </c>
      <c r="E44" s="4">
        <f>Capital_Gains_Calculations!D53</f>
        <v>15222023</v>
      </c>
      <c r="F44" s="4">
        <f>Capital_Gains_Calculations!E53</f>
        <v>8418311</v>
      </c>
      <c r="G44" s="4">
        <f>Capital_Gains_Calculations!F53</f>
        <v>4580516</v>
      </c>
      <c r="H44" s="4">
        <f>Capital_Gains_Calculations!G53</f>
        <v>22102378</v>
      </c>
      <c r="I44" s="4">
        <f>Capital_Gains_Calculations!H53</f>
        <v>20635358</v>
      </c>
      <c r="J44" s="4">
        <f>Capital_Gains_Calculations!I53</f>
        <v>37014692</v>
      </c>
      <c r="K44" s="4">
        <f>Capital_Gains_Calculations!J53</f>
        <v>79627845</v>
      </c>
      <c r="L44" s="4">
        <f>Capital_Gains_Calculations!K53</f>
        <v>57105518</v>
      </c>
      <c r="M44" s="4">
        <f>Capital_Gains_Calculations!L53</f>
        <v>74428671</v>
      </c>
      <c r="N44" s="4">
        <f>Capital_Gains_Calculations!M53</f>
        <v>134078046</v>
      </c>
      <c r="O44" s="4">
        <f>Capital_Gains_Calculations!N53</f>
        <v>89721159</v>
      </c>
      <c r="P44" s="4">
        <f>Capital_Gains_Calculations!O53</f>
        <v>3202074</v>
      </c>
      <c r="Q44" s="4">
        <f>Capital_Gains_Calculations!P53</f>
        <v>-8886000</v>
      </c>
      <c r="R44" s="4">
        <f>Capital_Gains_Calculations!Q53</f>
        <v>2452000</v>
      </c>
      <c r="S44" s="4">
        <f>Capital_Gains_Calculations!R53</f>
        <v>14299000</v>
      </c>
      <c r="T44" s="4">
        <f>Capital_Gains_Calculations!S53</f>
        <v>4316000</v>
      </c>
      <c r="U44" s="4">
        <f>Capital_Gains_Calculations!T53</f>
        <v>11643000</v>
      </c>
      <c r="V44" s="4">
        <f>Capital_Gains_Calculations!U53</f>
        <v>26325000</v>
      </c>
      <c r="W44" s="4">
        <f>Capital_Gains_Calculations!V53</f>
        <v>6735000</v>
      </c>
      <c r="X44" s="4">
        <f>Capital_Gains_Calculations!W53</f>
        <v>2294000</v>
      </c>
      <c r="Y44" s="4">
        <f>Capital_Gains_Calculations!X53</f>
        <v>2869000</v>
      </c>
      <c r="Z44" s="4">
        <f>Capital_Gains_Calculations!Y53</f>
        <v>2298000</v>
      </c>
      <c r="AA44" s="4">
        <f>Capital_Gains_Calculations!Z53</f>
        <v>-95000</v>
      </c>
    </row>
    <row r="45" spans="1:27" x14ac:dyDescent="0.2">
      <c r="A45" t="s">
        <v>36</v>
      </c>
      <c r="D45" s="4">
        <f>Capital_Gains_Calculations!C54</f>
        <v>2554892</v>
      </c>
      <c r="E45" s="4">
        <f>Capital_Gains_Calculations!D54</f>
        <v>11720768</v>
      </c>
      <c r="F45" s="4">
        <f>Capital_Gains_Calculations!E54</f>
        <v>5635986</v>
      </c>
      <c r="G45" s="4">
        <f>Capital_Gains_Calculations!F54</f>
        <v>2974520</v>
      </c>
      <c r="H45" s="4">
        <f>Capital_Gains_Calculations!G54</f>
        <v>16414337</v>
      </c>
      <c r="I45" s="4">
        <f>Capital_Gains_Calculations!H54</f>
        <v>15603159</v>
      </c>
      <c r="J45" s="4">
        <f>Capital_Gains_Calculations!I54</f>
        <v>28543726</v>
      </c>
      <c r="K45" s="4">
        <f>Capital_Gains_Calculations!J54</f>
        <v>66843343</v>
      </c>
      <c r="L45" s="4">
        <f>Capital_Gains_Calculations!K54</f>
        <v>47450897</v>
      </c>
      <c r="M45" s="4">
        <f>Capital_Gains_Calculations!L54</f>
        <v>63459596</v>
      </c>
      <c r="N45" s="4">
        <f>Capital_Gains_Calculations!M54</f>
        <v>114499891</v>
      </c>
      <c r="O45" s="4">
        <f>Capital_Gains_Calculations!N54</f>
        <v>80872190</v>
      </c>
      <c r="P45" s="4">
        <f>Capital_Gains_Calculations!O54</f>
        <v>2251851</v>
      </c>
      <c r="Q45" s="4">
        <f>Capital_Gains_Calculations!P54</f>
        <v>-5669000</v>
      </c>
      <c r="R45" s="4">
        <f>Capital_Gains_Calculations!Q54</f>
        <v>1686000</v>
      </c>
      <c r="S45" s="4">
        <f>Capital_Gains_Calculations!R54</f>
        <v>9529000</v>
      </c>
      <c r="T45" s="4">
        <f>Capital_Gains_Calculations!S54</f>
        <v>2436000</v>
      </c>
      <c r="U45" s="4">
        <f>Capital_Gains_Calculations!T54</f>
        <v>9610000</v>
      </c>
      <c r="V45" s="4">
        <f>Capital_Gains_Calculations!U54</f>
        <v>19902000</v>
      </c>
      <c r="W45" s="4">
        <f>Capital_Gains_Calculations!V54</f>
        <v>5295000</v>
      </c>
      <c r="X45" s="4">
        <f>Capital_Gains_Calculations!W54</f>
        <v>3313000</v>
      </c>
      <c r="Y45" s="4">
        <f>Capital_Gains_Calculations!X54</f>
        <v>3163000</v>
      </c>
      <c r="Z45" s="4">
        <f>Capital_Gains_Calculations!Y54</f>
        <v>1507000</v>
      </c>
      <c r="AA45" s="4">
        <f>Capital_Gains_Calculations!Z54</f>
        <v>3484000</v>
      </c>
    </row>
    <row r="46" spans="1:27" x14ac:dyDescent="0.2">
      <c r="A46" t="s">
        <v>37</v>
      </c>
      <c r="D46" s="4">
        <f>Capital_Gains_Calculations!C55</f>
        <v>1650371</v>
      </c>
      <c r="E46" s="4">
        <f>Capital_Gains_Calculations!D55</f>
        <v>10428956</v>
      </c>
      <c r="F46" s="4">
        <f>Capital_Gains_Calculations!E55</f>
        <v>4012486</v>
      </c>
      <c r="G46" s="4">
        <f>Capital_Gains_Calculations!F55</f>
        <v>2175833</v>
      </c>
      <c r="H46" s="4">
        <f>Capital_Gains_Calculations!G55</f>
        <v>13880515</v>
      </c>
      <c r="I46" s="4">
        <f>Capital_Gains_Calculations!H55</f>
        <v>15566898</v>
      </c>
      <c r="J46" s="4">
        <f>Capital_Gains_Calculations!I55</f>
        <v>22756627</v>
      </c>
      <c r="K46" s="4">
        <f>Capital_Gains_Calculations!J55</f>
        <v>51994916</v>
      </c>
      <c r="L46" s="4">
        <f>Capital_Gains_Calculations!K55</f>
        <v>42778826</v>
      </c>
      <c r="M46" s="4">
        <f>Capital_Gains_Calculations!L55</f>
        <v>54043683</v>
      </c>
      <c r="N46" s="4">
        <f>Capital_Gains_Calculations!M55</f>
        <v>98478268</v>
      </c>
      <c r="O46" s="4">
        <f>Capital_Gains_Calculations!N55</f>
        <v>78743893</v>
      </c>
      <c r="P46" s="4">
        <f>Capital_Gains_Calculations!O55</f>
        <v>1828236</v>
      </c>
      <c r="Q46" s="4">
        <f>Capital_Gains_Calculations!P55</f>
        <v>-6409000</v>
      </c>
      <c r="R46" s="4">
        <f>Capital_Gains_Calculations!Q55</f>
        <v>1777000</v>
      </c>
      <c r="S46" s="4">
        <f>Capital_Gains_Calculations!R55</f>
        <v>9538000</v>
      </c>
      <c r="T46" s="4">
        <f>Capital_Gains_Calculations!S55</f>
        <v>3045000</v>
      </c>
      <c r="U46" s="4">
        <f>Capital_Gains_Calculations!T55</f>
        <v>7438000</v>
      </c>
      <c r="V46" s="4">
        <f>Capital_Gains_Calculations!U55</f>
        <v>15706000</v>
      </c>
      <c r="W46" s="4">
        <f>Capital_Gains_Calculations!V55</f>
        <v>4305000</v>
      </c>
      <c r="X46" s="4">
        <f>Capital_Gains_Calculations!W55</f>
        <v>3115000</v>
      </c>
      <c r="Y46" s="4">
        <f>Capital_Gains_Calculations!X55</f>
        <v>2306000</v>
      </c>
      <c r="Z46" s="4">
        <f>Capital_Gains_Calculations!Y55</f>
        <v>2636000</v>
      </c>
      <c r="AA46" s="4">
        <f>Capital_Gains_Calculations!Z55</f>
        <v>846000</v>
      </c>
    </row>
    <row r="47" spans="1:27" x14ac:dyDescent="0.2">
      <c r="A47" t="s">
        <v>38</v>
      </c>
      <c r="D47" s="4">
        <f>Capital_Gains_Calculations!C56</f>
        <v>1205616</v>
      </c>
      <c r="E47" s="4">
        <f>Capital_Gains_Calculations!D56</f>
        <v>7451955</v>
      </c>
      <c r="F47" s="4">
        <f>Capital_Gains_Calculations!E56</f>
        <v>3308674</v>
      </c>
      <c r="G47" s="4">
        <f>Capital_Gains_Calculations!F56</f>
        <v>1561159</v>
      </c>
      <c r="H47" s="4">
        <f>Capital_Gains_Calculations!G56</f>
        <v>13994875</v>
      </c>
      <c r="I47" s="4">
        <f>Capital_Gains_Calculations!H56</f>
        <v>13292439</v>
      </c>
      <c r="J47" s="4">
        <f>Capital_Gains_Calculations!I56</f>
        <v>21954553</v>
      </c>
      <c r="K47" s="4">
        <f>Capital_Gains_Calculations!J56</f>
        <v>50332568</v>
      </c>
      <c r="L47" s="4">
        <f>Capital_Gains_Calculations!K56</f>
        <v>35028149</v>
      </c>
      <c r="M47" s="4">
        <f>Capital_Gains_Calculations!L56</f>
        <v>52301126</v>
      </c>
      <c r="N47" s="4">
        <f>Capital_Gains_Calculations!M56</f>
        <v>88758762</v>
      </c>
      <c r="O47" s="4">
        <f>Capital_Gains_Calculations!N56</f>
        <v>71297829</v>
      </c>
      <c r="P47" s="4">
        <f>Capital_Gains_Calculations!O56</f>
        <v>7083812</v>
      </c>
      <c r="Q47" s="4">
        <f>Capital_Gains_Calculations!P56</f>
        <v>-9472000</v>
      </c>
      <c r="R47" s="4">
        <f>Capital_Gains_Calculations!Q56</f>
        <v>1653000</v>
      </c>
      <c r="S47" s="4">
        <f>Capital_Gains_Calculations!R56</f>
        <v>7327000</v>
      </c>
      <c r="T47" s="4">
        <f>Capital_Gains_Calculations!S56</f>
        <v>1596000</v>
      </c>
      <c r="U47" s="4">
        <f>Capital_Gains_Calculations!T56</f>
        <v>5704000</v>
      </c>
      <c r="V47" s="4">
        <f>Capital_Gains_Calculations!U56</f>
        <v>13487000</v>
      </c>
      <c r="W47" s="4">
        <f>Capital_Gains_Calculations!V56</f>
        <v>3105000</v>
      </c>
      <c r="X47" s="4">
        <f>Capital_Gains_Calculations!W56</f>
        <v>3082000</v>
      </c>
      <c r="Y47" s="4">
        <f>Capital_Gains_Calculations!X56</f>
        <v>2047000</v>
      </c>
      <c r="Z47" s="4">
        <f>Capital_Gains_Calculations!Y56</f>
        <v>1505000</v>
      </c>
      <c r="AA47" s="4">
        <f>Capital_Gains_Calculations!Z56</f>
        <v>3010000</v>
      </c>
    </row>
    <row r="48" spans="1:27" x14ac:dyDescent="0.2">
      <c r="A48" t="s">
        <v>39</v>
      </c>
      <c r="D48" s="4">
        <f>Capital_Gains_Calculations!C57</f>
        <v>6029048</v>
      </c>
      <c r="E48" s="4">
        <f>Capital_Gains_Calculations!D57</f>
        <v>25007755</v>
      </c>
      <c r="F48" s="4">
        <f>Capital_Gains_Calculations!E57</f>
        <v>8252161</v>
      </c>
      <c r="G48" s="4">
        <f>Capital_Gains_Calculations!F57</f>
        <v>3627370</v>
      </c>
      <c r="H48" s="4">
        <f>Capital_Gains_Calculations!G57</f>
        <v>37736501</v>
      </c>
      <c r="I48" s="4">
        <f>Capital_Gains_Calculations!H57</f>
        <v>42591344</v>
      </c>
      <c r="J48" s="4">
        <f>Capital_Gains_Calculations!I57</f>
        <v>68536655</v>
      </c>
      <c r="K48" s="4">
        <f>Capital_Gains_Calculations!J57</f>
        <v>173223569</v>
      </c>
      <c r="L48" s="4">
        <f>Capital_Gains_Calculations!K57</f>
        <v>129194509</v>
      </c>
      <c r="M48" s="4">
        <f>Capital_Gains_Calculations!L57</f>
        <v>174387227</v>
      </c>
      <c r="N48" s="4">
        <f>Capital_Gains_Calculations!M57</f>
        <v>334308131</v>
      </c>
      <c r="O48" s="4">
        <f>Capital_Gains_Calculations!N57</f>
        <v>262581564</v>
      </c>
      <c r="P48" s="4">
        <f>Capital_Gains_Calculations!O57</f>
        <v>25310644</v>
      </c>
      <c r="Q48" s="4">
        <f>Capital_Gains_Calculations!P57</f>
        <v>-6233000</v>
      </c>
      <c r="R48" s="4">
        <f>Capital_Gains_Calculations!Q57</f>
        <v>6479000</v>
      </c>
      <c r="S48" s="4">
        <f>Capital_Gains_Calculations!R57</f>
        <v>26391000</v>
      </c>
      <c r="T48" s="4">
        <f>Capital_Gains_Calculations!S57</f>
        <v>4957000</v>
      </c>
      <c r="U48" s="4">
        <f>Capital_Gains_Calculations!T57</f>
        <v>15402000</v>
      </c>
      <c r="V48" s="4">
        <f>Capital_Gains_Calculations!U57</f>
        <v>41382000</v>
      </c>
      <c r="W48" s="4">
        <f>Capital_Gains_Calculations!V57</f>
        <v>12633000</v>
      </c>
      <c r="X48" s="4">
        <f>Capital_Gains_Calculations!W57</f>
        <v>12590000</v>
      </c>
      <c r="Y48" s="4">
        <f>Capital_Gains_Calculations!X57</f>
        <v>8761000</v>
      </c>
      <c r="Z48" s="4">
        <f>Capital_Gains_Calculations!Y57</f>
        <v>10767000</v>
      </c>
      <c r="AA48" s="4">
        <f>Capital_Gains_Calculations!Z57</f>
        <v>12698000</v>
      </c>
    </row>
    <row r="49" spans="1:27" x14ac:dyDescent="0.2">
      <c r="A49" t="s">
        <v>40</v>
      </c>
      <c r="D49" s="4">
        <f>Capital_Gains_Calculations!C58</f>
        <v>2301799</v>
      </c>
      <c r="E49" s="4">
        <f>Capital_Gains_Calculations!D58</f>
        <v>14149129</v>
      </c>
      <c r="F49" s="4">
        <f>Capital_Gains_Calculations!E58</f>
        <v>3091544</v>
      </c>
      <c r="G49" s="4">
        <f>Capital_Gains_Calculations!F58</f>
        <v>1755299</v>
      </c>
      <c r="H49" s="4">
        <f>Capital_Gains_Calculations!G58</f>
        <v>24515373</v>
      </c>
      <c r="I49" s="4">
        <f>Capital_Gains_Calculations!H58</f>
        <v>22047029</v>
      </c>
      <c r="J49" s="4">
        <f>Capital_Gains_Calculations!I58</f>
        <v>40761365</v>
      </c>
      <c r="K49" s="4">
        <f>Capital_Gains_Calculations!J58</f>
        <v>104263185</v>
      </c>
      <c r="L49" s="4">
        <f>Capital_Gains_Calculations!K58</f>
        <v>86520666</v>
      </c>
      <c r="M49" s="4">
        <f>Capital_Gains_Calculations!L58</f>
        <v>116944226</v>
      </c>
      <c r="N49" s="4">
        <f>Capital_Gains_Calculations!M58</f>
        <v>227111835</v>
      </c>
      <c r="O49" s="4">
        <f>Capital_Gains_Calculations!N58</f>
        <v>198480904</v>
      </c>
      <c r="P49" s="4">
        <f>Capital_Gains_Calculations!O58</f>
        <v>19311074</v>
      </c>
      <c r="Q49" s="4">
        <f>Capital_Gains_Calculations!P58</f>
        <v>-2482000</v>
      </c>
      <c r="R49" s="4">
        <f>Capital_Gains_Calculations!Q58</f>
        <v>3299000</v>
      </c>
      <c r="S49" s="4">
        <f>Capital_Gains_Calculations!R58</f>
        <v>13647000</v>
      </c>
      <c r="T49" s="4">
        <f>Capital_Gains_Calculations!S58</f>
        <v>2998000</v>
      </c>
      <c r="U49" s="4">
        <f>Capital_Gains_Calculations!T58</f>
        <v>6817000</v>
      </c>
      <c r="V49" s="4">
        <f>Capital_Gains_Calculations!U58</f>
        <v>18542000</v>
      </c>
      <c r="W49" s="4">
        <f>Capital_Gains_Calculations!V58</f>
        <v>4286000</v>
      </c>
      <c r="X49" s="4">
        <f>Capital_Gains_Calculations!W58</f>
        <v>9235000</v>
      </c>
      <c r="Y49" s="4">
        <f>Capital_Gains_Calculations!X58</f>
        <v>4946000</v>
      </c>
      <c r="Z49" s="4">
        <f>Capital_Gains_Calculations!Y58</f>
        <v>6587000</v>
      </c>
      <c r="AA49" s="4">
        <f>Capital_Gains_Calculations!Z58</f>
        <v>10990000</v>
      </c>
    </row>
    <row r="50" spans="1:27" x14ac:dyDescent="0.2">
      <c r="A50" t="s">
        <v>41</v>
      </c>
      <c r="D50" s="4">
        <f>Capital_Gains_Calculations!C59</f>
        <v>1368687</v>
      </c>
      <c r="E50" s="4">
        <f>Capital_Gains_Calculations!D59</f>
        <v>7017602</v>
      </c>
      <c r="F50" s="4">
        <f>Capital_Gains_Calculations!E59</f>
        <v>2328779</v>
      </c>
      <c r="G50" s="4">
        <f>Capital_Gains_Calculations!F59</f>
        <v>476067</v>
      </c>
      <c r="H50" s="4">
        <f>Capital_Gains_Calculations!G59</f>
        <v>17298107</v>
      </c>
      <c r="I50" s="4">
        <f>Capital_Gains_Calculations!H59</f>
        <v>17550476</v>
      </c>
      <c r="J50" s="4">
        <f>Capital_Gains_Calculations!I59</f>
        <v>29743093</v>
      </c>
      <c r="K50" s="4">
        <f>Capital_Gains_Calculations!J59</f>
        <v>77417791</v>
      </c>
      <c r="L50" s="4">
        <f>Capital_Gains_Calculations!K59</f>
        <v>62038523</v>
      </c>
      <c r="M50" s="4">
        <f>Capital_Gains_Calculations!L59</f>
        <v>90463863</v>
      </c>
      <c r="N50" s="4">
        <f>Capital_Gains_Calculations!M59</f>
        <v>169339247</v>
      </c>
      <c r="O50" s="4">
        <f>Capital_Gains_Calculations!N59</f>
        <v>154009008</v>
      </c>
      <c r="P50" s="4">
        <f>Capital_Gains_Calculations!O59</f>
        <v>20502333</v>
      </c>
      <c r="Q50" s="4">
        <f>Capital_Gains_Calculations!P59</f>
        <v>-5193000</v>
      </c>
      <c r="R50" s="4">
        <f>Capital_Gains_Calculations!Q59</f>
        <v>2497000</v>
      </c>
      <c r="S50" s="4">
        <f>Capital_Gains_Calculations!R59</f>
        <v>9878000</v>
      </c>
      <c r="T50" s="4">
        <f>Capital_Gains_Calculations!S59</f>
        <v>3145000</v>
      </c>
      <c r="U50" s="4">
        <f>Capital_Gains_Calculations!T59</f>
        <v>3560000</v>
      </c>
      <c r="V50" s="4">
        <f>Capital_Gains_Calculations!U59</f>
        <v>12720000</v>
      </c>
      <c r="W50" s="4">
        <f>Capital_Gains_Calculations!V59</f>
        <v>2924000</v>
      </c>
      <c r="X50" s="4">
        <f>Capital_Gains_Calculations!W59</f>
        <v>6468000</v>
      </c>
      <c r="Y50" s="4">
        <f>Capital_Gains_Calculations!X59</f>
        <v>2801000</v>
      </c>
      <c r="Z50" s="4">
        <f>Capital_Gains_Calculations!Y59</f>
        <v>6666000</v>
      </c>
      <c r="AA50" s="4">
        <f>Capital_Gains_Calculations!Z59</f>
        <v>12182000</v>
      </c>
    </row>
    <row r="51" spans="1:27" x14ac:dyDescent="0.2">
      <c r="A51" t="s">
        <v>42</v>
      </c>
      <c r="D51" s="4">
        <f>Capital_Gains_Calculations!C60</f>
        <v>1691720</v>
      </c>
      <c r="E51" s="4">
        <f>Capital_Gains_Calculations!D60</f>
        <v>4004019</v>
      </c>
      <c r="F51" s="4">
        <f>Capital_Gains_Calculations!E60</f>
        <v>503449</v>
      </c>
      <c r="G51" s="4">
        <f>Capital_Gains_Calculations!F60</f>
        <v>543628</v>
      </c>
      <c r="H51" s="4">
        <f>Capital_Gains_Calculations!G60</f>
        <v>14923521</v>
      </c>
      <c r="I51" s="4">
        <f>Capital_Gains_Calculations!H60</f>
        <v>15914248</v>
      </c>
      <c r="J51" s="4">
        <f>Capital_Gains_Calculations!I60</f>
        <v>20526264</v>
      </c>
      <c r="K51" s="4">
        <f>Capital_Gains_Calculations!J60</f>
        <v>62731470</v>
      </c>
      <c r="L51" s="4">
        <f>Capital_Gains_Calculations!K60</f>
        <v>44884607</v>
      </c>
      <c r="M51" s="4">
        <f>Capital_Gains_Calculations!L60</f>
        <v>65454093</v>
      </c>
      <c r="N51" s="4">
        <f>Capital_Gains_Calculations!M60</f>
        <v>127041351</v>
      </c>
      <c r="O51" s="4">
        <f>Capital_Gains_Calculations!N60</f>
        <v>122693978</v>
      </c>
      <c r="P51" s="4">
        <f>Capital_Gains_Calculations!O60</f>
        <v>13932190</v>
      </c>
      <c r="Q51" s="4">
        <f>Capital_Gains_Calculations!P60</f>
        <v>500000</v>
      </c>
      <c r="R51" s="4">
        <f>Capital_Gains_Calculations!Q60</f>
        <v>2525000</v>
      </c>
      <c r="S51" s="4">
        <f>Capital_Gains_Calculations!R60</f>
        <v>8557000</v>
      </c>
      <c r="T51" s="4">
        <f>Capital_Gains_Calculations!S60</f>
        <v>1352000</v>
      </c>
      <c r="U51" s="4">
        <f>Capital_Gains_Calculations!T60</f>
        <v>4086000</v>
      </c>
      <c r="V51" s="4">
        <f>Capital_Gains_Calculations!U60</f>
        <v>8514000</v>
      </c>
      <c r="W51" s="4">
        <f>Capital_Gains_Calculations!V60</f>
        <v>6363000</v>
      </c>
      <c r="X51" s="4">
        <f>Capital_Gains_Calculations!W60</f>
        <v>6376000</v>
      </c>
      <c r="Y51" s="4">
        <f>Capital_Gains_Calculations!X60</f>
        <v>1539000</v>
      </c>
      <c r="Z51" s="4">
        <f>Capital_Gains_Calculations!Y60</f>
        <v>4165000</v>
      </c>
      <c r="AA51" s="4">
        <f>Capital_Gains_Calculations!Z60</f>
        <v>7226000</v>
      </c>
    </row>
    <row r="52" spans="1:27" x14ac:dyDescent="0.2">
      <c r="A52" t="s">
        <v>43</v>
      </c>
      <c r="D52" s="4">
        <f>Capital_Gains_Calculations!C61</f>
        <v>991158</v>
      </c>
      <c r="E52" s="4">
        <f>Capital_Gains_Calculations!D61</f>
        <v>4952423</v>
      </c>
      <c r="F52" s="4">
        <f>Capital_Gains_Calculations!E61</f>
        <v>2345950</v>
      </c>
      <c r="G52" s="4">
        <f>Capital_Gains_Calculations!F61</f>
        <v>625499</v>
      </c>
      <c r="H52" s="4">
        <f>Capital_Gains_Calculations!G61</f>
        <v>17656473</v>
      </c>
      <c r="I52" s="4">
        <f>Capital_Gains_Calculations!H61</f>
        <v>19815762</v>
      </c>
      <c r="J52" s="4">
        <f>Capital_Gains_Calculations!I61</f>
        <v>34329272</v>
      </c>
      <c r="K52" s="4">
        <f>Capital_Gains_Calculations!J61</f>
        <v>89059415</v>
      </c>
      <c r="L52" s="4">
        <f>Capital_Gains_Calculations!K61</f>
        <v>74011588</v>
      </c>
      <c r="M52" s="4">
        <f>Capital_Gains_Calculations!L61</f>
        <v>105603422</v>
      </c>
      <c r="N52" s="4">
        <f>Capital_Gains_Calculations!M61</f>
        <v>197614519</v>
      </c>
      <c r="O52" s="4">
        <f>Capital_Gains_Calculations!N61</f>
        <v>175882411</v>
      </c>
      <c r="P52" s="4">
        <f>Capital_Gains_Calculations!O61</f>
        <v>29300810</v>
      </c>
      <c r="Q52" s="4">
        <f>Capital_Gains_Calculations!P61</f>
        <v>5390000</v>
      </c>
      <c r="R52" s="4">
        <f>Capital_Gains_Calculations!Q61</f>
        <v>3475000</v>
      </c>
      <c r="S52" s="4">
        <f>Capital_Gains_Calculations!R61</f>
        <v>9299000</v>
      </c>
      <c r="T52" s="4">
        <f>Capital_Gains_Calculations!S61</f>
        <v>1926000</v>
      </c>
      <c r="U52" s="4">
        <f>Capital_Gains_Calculations!T61</f>
        <v>5043000</v>
      </c>
      <c r="V52" s="4">
        <f>Capital_Gains_Calculations!U61</f>
        <v>8153000</v>
      </c>
      <c r="W52" s="4">
        <f>Capital_Gains_Calculations!V61</f>
        <v>7350000</v>
      </c>
      <c r="X52" s="4">
        <f>Capital_Gains_Calculations!W61</f>
        <v>12271000</v>
      </c>
      <c r="Y52" s="4">
        <f>Capital_Gains_Calculations!X61</f>
        <v>6401000</v>
      </c>
      <c r="Z52" s="4">
        <f>Capital_Gains_Calculations!Y61</f>
        <v>5514000</v>
      </c>
      <c r="AA52" s="4">
        <f>Capital_Gains_Calculations!Z61</f>
        <v>12249000</v>
      </c>
    </row>
    <row r="53" spans="1:27" x14ac:dyDescent="0.2">
      <c r="A53" t="s">
        <v>44</v>
      </c>
      <c r="D53" s="4">
        <f>Capital_Gains_Calculations!C62</f>
        <v>717030</v>
      </c>
      <c r="E53" s="4">
        <f>Capital_Gains_Calculations!D62</f>
        <v>3902448</v>
      </c>
      <c r="F53" s="4">
        <f>Capital_Gains_Calculations!E62</f>
        <v>454031</v>
      </c>
      <c r="G53" s="4">
        <f>Capital_Gains_Calculations!F62</f>
        <v>973330</v>
      </c>
      <c r="H53" s="4">
        <f>Capital_Gains_Calculations!G62</f>
        <v>11759951</v>
      </c>
      <c r="I53" s="4">
        <f>Capital_Gains_Calculations!H62</f>
        <v>16202300</v>
      </c>
      <c r="J53" s="4">
        <f>Capital_Gains_Calculations!I62</f>
        <v>18544402</v>
      </c>
      <c r="K53" s="4">
        <f>Capital_Gains_Calculations!J62</f>
        <v>74083474</v>
      </c>
      <c r="L53" s="4">
        <f>Capital_Gains_Calculations!K62</f>
        <v>61063570</v>
      </c>
      <c r="M53" s="4">
        <f>Capital_Gains_Calculations!L62</f>
        <v>69210868</v>
      </c>
      <c r="N53" s="4">
        <f>Capital_Gains_Calculations!M62</f>
        <v>125477694</v>
      </c>
      <c r="O53" s="4">
        <f>Capital_Gains_Calculations!N62</f>
        <v>142126240</v>
      </c>
      <c r="P53" s="4">
        <f>Capital_Gains_Calculations!O62</f>
        <v>16536782</v>
      </c>
      <c r="Q53" s="4">
        <f>Capital_Gains_Calculations!P62</f>
        <v>3428000</v>
      </c>
      <c r="R53" s="4">
        <f>Capital_Gains_Calculations!Q62</f>
        <v>1696000</v>
      </c>
      <c r="S53" s="4">
        <f>Capital_Gains_Calculations!R62</f>
        <v>7628000</v>
      </c>
      <c r="T53" s="4">
        <f>Capital_Gains_Calculations!S62</f>
        <v>1468000</v>
      </c>
      <c r="U53" s="4">
        <f>Capital_Gains_Calculations!T62</f>
        <v>4040000</v>
      </c>
      <c r="V53" s="4">
        <f>Capital_Gains_Calculations!U62</f>
        <v>5555000</v>
      </c>
      <c r="W53" s="4">
        <f>Capital_Gains_Calculations!V62</f>
        <v>3643000</v>
      </c>
      <c r="X53" s="4">
        <f>Capital_Gains_Calculations!W62</f>
        <v>8951000</v>
      </c>
      <c r="Y53" s="4">
        <f>Capital_Gains_Calculations!X62</f>
        <v>4025000</v>
      </c>
      <c r="Z53" s="4">
        <f>Capital_Gains_Calculations!Y62</f>
        <v>5549000</v>
      </c>
      <c r="AA53" s="4">
        <f>Capital_Gains_Calculations!Z62</f>
        <v>12941000</v>
      </c>
    </row>
    <row r="54" spans="1:27" x14ac:dyDescent="0.2">
      <c r="A54" t="s">
        <v>45</v>
      </c>
      <c r="D54" s="4">
        <f>Capital_Gains_Calculations!C63</f>
        <v>3589353</v>
      </c>
      <c r="E54" s="4">
        <f>Capital_Gains_Calculations!D63</f>
        <v>4659221</v>
      </c>
      <c r="F54" s="4">
        <f>Capital_Gains_Calculations!E63</f>
        <v>1408630</v>
      </c>
      <c r="G54" s="4">
        <f>Capital_Gains_Calculations!F63</f>
        <v>184514</v>
      </c>
      <c r="H54" s="4">
        <f>Capital_Gains_Calculations!G63</f>
        <v>23573103</v>
      </c>
      <c r="I54" s="4">
        <f>Capital_Gains_Calculations!H63</f>
        <v>22090213</v>
      </c>
      <c r="J54" s="4">
        <f>Capital_Gains_Calculations!I63</f>
        <v>42989442</v>
      </c>
      <c r="K54" s="4">
        <f>Capital_Gains_Calculations!J63</f>
        <v>102226912</v>
      </c>
      <c r="L54" s="4">
        <f>Capital_Gains_Calculations!K63</f>
        <v>75734733</v>
      </c>
      <c r="M54" s="4">
        <f>Capital_Gains_Calculations!L63</f>
        <v>106387703</v>
      </c>
      <c r="N54" s="4">
        <f>Capital_Gains_Calculations!M63</f>
        <v>220261418</v>
      </c>
      <c r="O54" s="4">
        <f>Capital_Gains_Calculations!N63</f>
        <v>225555150</v>
      </c>
      <c r="P54" s="4">
        <f>Capital_Gains_Calculations!O63</f>
        <v>27558592</v>
      </c>
      <c r="Q54" s="4">
        <f>Capital_Gains_Calculations!P63</f>
        <v>283000</v>
      </c>
      <c r="R54" s="4">
        <f>Capital_Gains_Calculations!Q63</f>
        <v>5573000</v>
      </c>
      <c r="S54" s="4">
        <f>Capital_Gains_Calculations!R63</f>
        <v>8692000</v>
      </c>
      <c r="T54" s="4">
        <f>Capital_Gains_Calculations!S63</f>
        <v>1498000</v>
      </c>
      <c r="U54" s="4">
        <f>Capital_Gains_Calculations!T63</f>
        <v>7596000</v>
      </c>
      <c r="V54" s="4">
        <f>Capital_Gains_Calculations!U63</f>
        <v>10637000</v>
      </c>
      <c r="W54" s="4">
        <f>Capital_Gains_Calculations!V63</f>
        <v>2048000</v>
      </c>
      <c r="X54" s="4">
        <f>Capital_Gains_Calculations!W63</f>
        <v>15504000</v>
      </c>
      <c r="Y54" s="4">
        <f>Capital_Gains_Calculations!X63</f>
        <v>6937000</v>
      </c>
      <c r="Z54" s="4">
        <f>Capital_Gains_Calculations!Y63</f>
        <v>13224000</v>
      </c>
      <c r="AA54" s="4">
        <f>Capital_Gains_Calculations!Z63</f>
        <v>13406000</v>
      </c>
    </row>
    <row r="55" spans="1:27" x14ac:dyDescent="0.2">
      <c r="A55" t="s">
        <v>46</v>
      </c>
      <c r="D55" s="4">
        <f>Capital_Gains_Calculations!C64</f>
        <v>362796</v>
      </c>
      <c r="E55" s="4">
        <f>Capital_Gains_Calculations!D64</f>
        <v>3732302</v>
      </c>
      <c r="F55" s="4">
        <f>Capital_Gains_Calculations!E64</f>
        <v>177703</v>
      </c>
      <c r="G55" s="4">
        <f>Capital_Gains_Calculations!F64</f>
        <v>284745</v>
      </c>
      <c r="H55" s="4">
        <f>Capital_Gains_Calculations!G64</f>
        <v>13633809</v>
      </c>
      <c r="I55" s="4">
        <f>Capital_Gains_Calculations!H64</f>
        <v>8685282</v>
      </c>
      <c r="J55" s="4">
        <f>Capital_Gains_Calculations!I64</f>
        <v>14562592</v>
      </c>
      <c r="K55" s="4">
        <f>Capital_Gains_Calculations!J64</f>
        <v>65028348</v>
      </c>
      <c r="L55" s="4">
        <f>Capital_Gains_Calculations!K64</f>
        <v>55857238</v>
      </c>
      <c r="M55" s="4">
        <f>Capital_Gains_Calculations!L64</f>
        <v>68504829</v>
      </c>
      <c r="N55" s="4">
        <f>Capital_Gains_Calculations!M64</f>
        <v>153695068</v>
      </c>
      <c r="O55" s="4">
        <f>Capital_Gains_Calculations!N64</f>
        <v>150362285</v>
      </c>
      <c r="P55" s="4">
        <f>Capital_Gains_Calculations!O64</f>
        <v>20615215</v>
      </c>
      <c r="Q55" s="4">
        <f>Capital_Gains_Calculations!P64</f>
        <v>9862000</v>
      </c>
      <c r="R55" s="4">
        <f>Capital_Gains_Calculations!Q64</f>
        <v>4314000</v>
      </c>
      <c r="S55" s="4">
        <f>Capital_Gains_Calculations!R64</f>
        <v>8369000</v>
      </c>
      <c r="T55" s="4">
        <f>Capital_Gains_Calculations!S64</f>
        <v>1785000</v>
      </c>
      <c r="U55" s="4">
        <f>Capital_Gains_Calculations!T64</f>
        <v>5088000</v>
      </c>
      <c r="V55" s="4">
        <f>Capital_Gains_Calculations!U64</f>
        <v>6856000</v>
      </c>
      <c r="W55" s="4">
        <f>Capital_Gains_Calculations!V64</f>
        <v>895000</v>
      </c>
      <c r="X55" s="4">
        <f>Capital_Gains_Calculations!W64</f>
        <v>13906000</v>
      </c>
      <c r="Y55" s="4">
        <f>Capital_Gains_Calculations!X64</f>
        <v>2420000</v>
      </c>
      <c r="Z55" s="4">
        <f>Capital_Gains_Calculations!Y64</f>
        <v>4837000</v>
      </c>
      <c r="AA55" s="4">
        <f>Capital_Gains_Calculations!Z64</f>
        <v>11764000</v>
      </c>
    </row>
    <row r="56" spans="1:27" x14ac:dyDescent="0.2">
      <c r="A56" t="s">
        <v>47</v>
      </c>
      <c r="D56" s="4">
        <f>Capital_Gains_Calculations!C65</f>
        <v>420955</v>
      </c>
      <c r="E56" s="4">
        <f>Capital_Gains_Calculations!D65</f>
        <v>5937543</v>
      </c>
      <c r="F56" s="4">
        <f>Capital_Gains_Calculations!E65</f>
        <v>652147</v>
      </c>
      <c r="G56" s="4">
        <f>Capital_Gains_Calculations!F65</f>
        <v>65468</v>
      </c>
      <c r="H56" s="4">
        <f>Capital_Gains_Calculations!G65</f>
        <v>16929228</v>
      </c>
      <c r="I56" s="4">
        <f>Capital_Gains_Calculations!H65</f>
        <v>26901581</v>
      </c>
      <c r="J56" s="4">
        <f>Capital_Gains_Calculations!I65</f>
        <v>19184503</v>
      </c>
      <c r="K56" s="4">
        <f>Capital_Gains_Calculations!J65</f>
        <v>79292241</v>
      </c>
      <c r="L56" s="4">
        <f>Capital_Gains_Calculations!K65</f>
        <v>86579635</v>
      </c>
      <c r="M56" s="4">
        <f>Capital_Gains_Calculations!L65</f>
        <v>80621552</v>
      </c>
      <c r="N56" s="4">
        <f>Capital_Gains_Calculations!M65</f>
        <v>190705543</v>
      </c>
      <c r="O56" s="4">
        <f>Capital_Gains_Calculations!N65</f>
        <v>179485116</v>
      </c>
      <c r="P56" s="4">
        <f>Capital_Gains_Calculations!O65</f>
        <v>33087443</v>
      </c>
      <c r="Q56" s="4">
        <f>Capital_Gains_Calculations!P65</f>
        <v>12641000</v>
      </c>
      <c r="R56" s="4">
        <f>Capital_Gains_Calculations!Q65</f>
        <v>-489000</v>
      </c>
      <c r="S56" s="4">
        <f>Capital_Gains_Calculations!R65</f>
        <v>15605000</v>
      </c>
      <c r="T56" s="4">
        <f>Capital_Gains_Calculations!S65</f>
        <v>417000</v>
      </c>
      <c r="U56" s="4">
        <f>Capital_Gains_Calculations!T65</f>
        <v>5890000</v>
      </c>
      <c r="V56" s="4">
        <f>Capital_Gains_Calculations!U65</f>
        <v>693000</v>
      </c>
      <c r="W56" s="4">
        <f>Capital_Gains_Calculations!V65</f>
        <v>619000</v>
      </c>
      <c r="X56" s="4">
        <f>Capital_Gains_Calculations!W65</f>
        <v>20960000</v>
      </c>
      <c r="Y56" s="4">
        <f>Capital_Gains_Calculations!X65</f>
        <v>2729000</v>
      </c>
      <c r="Z56" s="4">
        <f>Capital_Gains_Calculations!Y65</f>
        <v>9050000</v>
      </c>
      <c r="AA56" s="4">
        <f>Capital_Gains_Calculations!Z65</f>
        <v>11607000</v>
      </c>
    </row>
    <row r="57" spans="1:27" x14ac:dyDescent="0.2">
      <c r="A57" t="s">
        <v>48</v>
      </c>
      <c r="D57" s="4">
        <f>Capital_Gains_Calculations!C66</f>
        <v>1937479</v>
      </c>
      <c r="E57" s="4">
        <f>Capital_Gains_Calculations!D66</f>
        <v>31960542</v>
      </c>
      <c r="F57" s="4">
        <f>Capital_Gains_Calculations!E66</f>
        <v>3905099</v>
      </c>
      <c r="G57" s="4">
        <f>Capital_Gains_Calculations!F66</f>
        <v>291615</v>
      </c>
      <c r="H57" s="4">
        <f>Capital_Gains_Calculations!G66</f>
        <v>42087336</v>
      </c>
      <c r="I57" s="4">
        <f>Capital_Gains_Calculations!H66</f>
        <v>45935740</v>
      </c>
      <c r="J57" s="4">
        <f>Capital_Gains_Calculations!I66</f>
        <v>34427893</v>
      </c>
      <c r="K57" s="4">
        <f>Capital_Gains_Calculations!J66</f>
        <v>184666500</v>
      </c>
      <c r="L57" s="4">
        <f>Capital_Gains_Calculations!K66</f>
        <v>196433623</v>
      </c>
      <c r="M57" s="4">
        <f>Capital_Gains_Calculations!L66</f>
        <v>254820348</v>
      </c>
      <c r="N57" s="4">
        <f>Capital_Gains_Calculations!M66</f>
        <v>530784831</v>
      </c>
      <c r="O57" s="4">
        <f>Capital_Gains_Calculations!N66</f>
        <v>627035227</v>
      </c>
      <c r="P57" s="4">
        <f>Capital_Gains_Calculations!O66</f>
        <v>99671987</v>
      </c>
      <c r="Q57" s="4">
        <f>Capital_Gains_Calculations!P66</f>
        <v>18145000</v>
      </c>
      <c r="R57" s="4">
        <f>Capital_Gains_Calculations!Q66</f>
        <v>-482000</v>
      </c>
      <c r="S57" s="4">
        <f>Capital_Gains_Calculations!R66</f>
        <v>26263000</v>
      </c>
      <c r="T57" s="4">
        <f>Capital_Gains_Calculations!S66</f>
        <v>2054000</v>
      </c>
      <c r="U57" s="4">
        <f>Capital_Gains_Calculations!T66</f>
        <v>2893000</v>
      </c>
      <c r="V57" s="4">
        <f>Capital_Gains_Calculations!U66</f>
        <v>16328000</v>
      </c>
      <c r="W57" s="4">
        <f>Capital_Gains_Calculations!V66</f>
        <v>6092000</v>
      </c>
      <c r="X57" s="4">
        <f>Capital_Gains_Calculations!W66</f>
        <v>49421000</v>
      </c>
      <c r="Y57" s="4">
        <f>Capital_Gains_Calculations!X66</f>
        <v>9038000</v>
      </c>
      <c r="Z57" s="4">
        <f>Capital_Gains_Calculations!Y66</f>
        <v>3770000</v>
      </c>
      <c r="AA57" s="4">
        <f>Capital_Gains_Calculations!Z66</f>
        <v>21861000</v>
      </c>
    </row>
    <row r="58" spans="1:27" x14ac:dyDescent="0.2">
      <c r="A58" t="s">
        <v>161</v>
      </c>
      <c r="J58" s="3">
        <f>Capital_Gains_Calculations!I69</f>
        <v>66065428</v>
      </c>
      <c r="K58" s="3"/>
      <c r="L58" s="3">
        <f>Capital_Gains_Calculations!K69</f>
        <v>100545057</v>
      </c>
    </row>
    <row r="59" spans="1:27" x14ac:dyDescent="0.2">
      <c r="A59" t="s">
        <v>162</v>
      </c>
      <c r="J59" s="3">
        <f>Capital_Gains_Calculations!I70</f>
        <v>57340516</v>
      </c>
      <c r="K59" s="3"/>
      <c r="L59" s="3">
        <f>Capital_Gains_Calculations!K70</f>
        <v>82439042</v>
      </c>
    </row>
    <row r="60" spans="1:27" x14ac:dyDescent="0.2">
      <c r="A60" t="s">
        <v>163</v>
      </c>
      <c r="J60" s="3">
        <f>Capital_Gains_Calculations!I71</f>
        <v>87750843</v>
      </c>
      <c r="K60" s="3"/>
      <c r="L60" s="3">
        <f>Capital_Gains_Calculations!K71</f>
        <v>123523552</v>
      </c>
    </row>
    <row r="61" spans="1:27" x14ac:dyDescent="0.2">
      <c r="A61" t="s">
        <v>164</v>
      </c>
      <c r="J61" s="3">
        <f>Capital_Gains_Calculations!I72</f>
        <v>63535743</v>
      </c>
      <c r="K61" s="3"/>
      <c r="L61" s="3">
        <f>Capital_Gains_Calculations!K72</f>
        <v>88558059</v>
      </c>
    </row>
    <row r="62" spans="1:27" x14ac:dyDescent="0.2">
      <c r="A62" t="s">
        <v>165</v>
      </c>
      <c r="J62" s="3">
        <f>Capital_Gains_Calculations!I73</f>
        <v>49420795</v>
      </c>
      <c r="K62" s="3"/>
      <c r="L62" s="3">
        <f>Capital_Gains_Calculations!K73</f>
        <v>72726457</v>
      </c>
    </row>
    <row r="63" spans="1:27" x14ac:dyDescent="0.2">
      <c r="A63" t="s">
        <v>166</v>
      </c>
      <c r="J63" s="3">
        <f>Capital_Gains_Calculations!I74</f>
        <v>42732796</v>
      </c>
      <c r="K63" s="3"/>
      <c r="L63" s="3">
        <f>Capital_Gains_Calculations!K74</f>
        <v>60367809</v>
      </c>
    </row>
    <row r="64" spans="1:27" x14ac:dyDescent="0.2">
      <c r="A64" t="s">
        <v>167</v>
      </c>
      <c r="J64" s="3">
        <f>Capital_Gains_Calculations!I75</f>
        <v>33029062</v>
      </c>
      <c r="K64" s="3"/>
      <c r="L64" s="3">
        <f>Capital_Gains_Calculations!K75</f>
        <v>49600709</v>
      </c>
    </row>
    <row r="65" spans="1:27" x14ac:dyDescent="0.2">
      <c r="A65" t="s">
        <v>168</v>
      </c>
      <c r="J65" s="3">
        <f>Capital_Gains_Calculations!I76</f>
        <v>27151219</v>
      </c>
      <c r="K65" s="3"/>
      <c r="L65" s="3">
        <f>Capital_Gains_Calculations!K76</f>
        <v>44113908</v>
      </c>
    </row>
    <row r="66" spans="1:27" x14ac:dyDescent="0.2">
      <c r="A66" t="s">
        <v>169</v>
      </c>
      <c r="J66" s="3">
        <f>Capital_Gains_Calculations!I77</f>
        <v>26041409</v>
      </c>
      <c r="K66" s="3"/>
      <c r="L66" s="3">
        <f>Capital_Gains_Calculations!K77</f>
        <v>36257190</v>
      </c>
    </row>
    <row r="67" spans="1:27" x14ac:dyDescent="0.2">
      <c r="A67" t="s">
        <v>170</v>
      </c>
      <c r="J67" s="3">
        <f>Capital_Gains_Calculations!I78</f>
        <v>79320223</v>
      </c>
      <c r="K67" s="3"/>
      <c r="L67" s="3">
        <f>Capital_Gains_Calculations!K78</f>
        <v>139625641</v>
      </c>
    </row>
    <row r="68" spans="1:27" x14ac:dyDescent="0.2">
      <c r="A68" t="s">
        <v>171</v>
      </c>
      <c r="J68" s="3">
        <f>Capital_Gains_Calculations!I79</f>
        <v>45336501</v>
      </c>
      <c r="K68" s="3"/>
      <c r="L68" s="3">
        <f>Capital_Gains_Calculations!K79</f>
        <v>92276277</v>
      </c>
    </row>
    <row r="69" spans="1:27" x14ac:dyDescent="0.2">
      <c r="A69" t="s">
        <v>172</v>
      </c>
      <c r="J69" s="3">
        <f>Capital_Gains_Calculations!I80</f>
        <v>31185597</v>
      </c>
      <c r="K69" s="3"/>
      <c r="L69" s="3">
        <f>Capital_Gains_Calculations!K80</f>
        <v>65495958</v>
      </c>
    </row>
    <row r="70" spans="1:27" x14ac:dyDescent="0.2">
      <c r="A70" t="s">
        <v>173</v>
      </c>
      <c r="J70" s="3">
        <f>Capital_Gains_Calculations!I81</f>
        <v>21260488</v>
      </c>
      <c r="K70" s="3"/>
      <c r="L70" s="3">
        <f>Capital_Gains_Calculations!K81</f>
        <v>46306958</v>
      </c>
    </row>
    <row r="71" spans="1:27" x14ac:dyDescent="0.2">
      <c r="A71" t="s">
        <v>174</v>
      </c>
      <c r="J71" s="3">
        <f>Capital_Gains_Calculations!I82</f>
        <v>38791480</v>
      </c>
      <c r="K71" s="3"/>
      <c r="L71" s="3">
        <f>Capital_Gains_Calculations!K82</f>
        <v>78420120</v>
      </c>
    </row>
    <row r="72" spans="1:27" x14ac:dyDescent="0.2">
      <c r="A72" t="s">
        <v>175</v>
      </c>
      <c r="J72" s="3">
        <f>Capital_Gains_Calculations!I83</f>
        <v>19439706</v>
      </c>
      <c r="K72" s="3"/>
      <c r="L72" s="3">
        <f>Capital_Gains_Calculations!K83</f>
        <v>65076692</v>
      </c>
    </row>
    <row r="73" spans="1:27" x14ac:dyDescent="0.2">
      <c r="A73" t="s">
        <v>176</v>
      </c>
      <c r="J73" s="3">
        <f>Capital_Gains_Calculations!I84</f>
        <v>47293514</v>
      </c>
      <c r="K73" s="3"/>
      <c r="L73" s="3">
        <f>Capital_Gains_Calculations!K84</f>
        <v>77726636</v>
      </c>
    </row>
    <row r="74" spans="1:27" x14ac:dyDescent="0.2">
      <c r="A74" t="s">
        <v>177</v>
      </c>
      <c r="J74" s="3">
        <f>Capital_Gains_Calculations!I85</f>
        <v>17743312</v>
      </c>
      <c r="K74" s="3"/>
      <c r="L74" s="3">
        <f>Capital_Gains_Calculations!K85</f>
        <v>57007213</v>
      </c>
    </row>
    <row r="75" spans="1:27" x14ac:dyDescent="0.2">
      <c r="A75" t="s">
        <v>178</v>
      </c>
      <c r="J75" s="3">
        <f>Capital_Gains_Calculations!I86</f>
        <v>19224095</v>
      </c>
      <c r="K75" s="3"/>
      <c r="L75" s="3">
        <f>Capital_Gains_Calculations!K86</f>
        <v>86766635</v>
      </c>
    </row>
    <row r="76" spans="1:27" x14ac:dyDescent="0.2">
      <c r="A76" t="s">
        <v>179</v>
      </c>
      <c r="J76" s="3">
        <f>Capital_Gains_Calculations!I87</f>
        <v>36035357</v>
      </c>
      <c r="K76" s="3"/>
      <c r="L76" s="3">
        <f>Capital_Gains_Calculations!K87</f>
        <v>197178813</v>
      </c>
    </row>
    <row r="77" spans="1:27" x14ac:dyDescent="0.2">
      <c r="A77" t="s">
        <v>136</v>
      </c>
      <c r="D77" s="4">
        <f>'Surtaxable Income'!C96</f>
        <v>366220394</v>
      </c>
      <c r="E77" s="4">
        <f>'Surtaxable Income'!D96</f>
        <v>504458801</v>
      </c>
      <c r="F77" s="4">
        <f>'Surtaxable Income'!E96</f>
        <v>529212663</v>
      </c>
      <c r="G77" s="4">
        <f>'Surtaxable Income'!F96</f>
        <v>403493309</v>
      </c>
      <c r="H77" s="4">
        <f>'Surtaxable Income'!G96</f>
        <v>478222535</v>
      </c>
      <c r="I77" s="4">
        <f>'Surtaxable Income'!H96</f>
        <v>542507052</v>
      </c>
      <c r="J77" s="4">
        <f>'Surtaxable Income'!I96</f>
        <v>621811902</v>
      </c>
      <c r="K77" s="4">
        <f>'Surtaxable Income'!J96</f>
        <v>778355570</v>
      </c>
      <c r="L77" s="4">
        <f>'Surtaxable Income'!K96</f>
        <v>768023662</v>
      </c>
      <c r="M77" s="4">
        <f>'Surtaxable Income'!L96</f>
        <v>790419448</v>
      </c>
      <c r="N77" s="4">
        <f>'Surtaxable Income'!M96</f>
        <v>865670420</v>
      </c>
      <c r="O77" s="4">
        <f>'Surtaxable Income'!N96</f>
        <v>836411364</v>
      </c>
      <c r="P77" s="4">
        <f>'Surtaxable Income'!O96</f>
        <v>579605728</v>
      </c>
      <c r="Q77" s="4">
        <f>'Surtaxable Income'!P96</f>
        <v>376026487</v>
      </c>
      <c r="R77" s="4">
        <f>'Surtaxable Income'!Q96</f>
        <v>234603187</v>
      </c>
      <c r="S77" s="4">
        <f>'Surtaxable Income'!R96</f>
        <v>228872680</v>
      </c>
      <c r="T77" s="4">
        <f>'Surtaxable Income'!S96</f>
        <v>269216709</v>
      </c>
      <c r="U77" s="4">
        <f>'Surtaxable Income'!T96</f>
        <v>329818508</v>
      </c>
      <c r="V77" s="4">
        <f>'Surtaxable Income'!U96</f>
        <v>499617520</v>
      </c>
      <c r="W77" s="4">
        <f>'Surtaxable Income'!V96</f>
        <v>480707086</v>
      </c>
      <c r="X77" s="4">
        <f>'Surtaxable Income'!W96</f>
        <v>363779958</v>
      </c>
      <c r="Y77" s="4">
        <f>'Surtaxable Income'!X96</f>
        <v>429077719</v>
      </c>
      <c r="Z77" s="4">
        <f>'Surtaxable Income'!Y96</f>
        <v>511765724</v>
      </c>
      <c r="AA77" s="4">
        <f>'Surtaxable Income'!Z96</f>
        <v>687433496</v>
      </c>
    </row>
    <row r="78" spans="1:27" x14ac:dyDescent="0.2">
      <c r="A78" t="s">
        <v>137</v>
      </c>
      <c r="D78" s="4">
        <f>'Surtaxable Income'!C97</f>
        <v>279226359</v>
      </c>
      <c r="E78" s="4">
        <f>'Surtaxable Income'!D97</f>
        <v>376457979</v>
      </c>
      <c r="F78" s="4">
        <f>'Surtaxable Income'!E97</f>
        <v>395807952</v>
      </c>
      <c r="G78" s="4">
        <f>'Surtaxable Income'!F97</f>
        <v>296152625</v>
      </c>
      <c r="H78" s="4">
        <f>'Surtaxable Income'!G97</f>
        <v>361297370</v>
      </c>
      <c r="I78" s="4">
        <f>'Surtaxable Income'!H97</f>
        <v>407615063</v>
      </c>
      <c r="J78" s="4">
        <f>'Surtaxable Income'!I97</f>
        <v>474011424</v>
      </c>
      <c r="K78" s="4">
        <f>'Surtaxable Income'!J97</f>
        <v>598561777</v>
      </c>
      <c r="L78" s="4">
        <f>'Surtaxable Income'!K97</f>
        <v>578550254</v>
      </c>
      <c r="M78" s="4">
        <f>'Surtaxable Income'!L97</f>
        <v>598458662</v>
      </c>
      <c r="N78" s="4">
        <f>'Surtaxable Income'!M97</f>
        <v>668180089</v>
      </c>
      <c r="O78" s="4">
        <f>'Surtaxable Income'!N97</f>
        <v>630827827</v>
      </c>
      <c r="P78" s="4">
        <f>'Surtaxable Income'!O97</f>
        <v>418382902</v>
      </c>
      <c r="Q78" s="4">
        <f>'Surtaxable Income'!P97</f>
        <v>255097495</v>
      </c>
      <c r="R78" s="4">
        <f>'Surtaxable Income'!Q97</f>
        <v>180609274</v>
      </c>
      <c r="S78" s="4">
        <f>'Surtaxable Income'!R97</f>
        <v>179868780</v>
      </c>
      <c r="T78" s="4">
        <f>'Surtaxable Income'!S97</f>
        <v>198800727</v>
      </c>
      <c r="U78" s="4">
        <f>'Surtaxable Income'!T97</f>
        <v>243419313</v>
      </c>
      <c r="V78" s="4">
        <f>'Surtaxable Income'!U97</f>
        <v>374399621</v>
      </c>
      <c r="W78" s="4">
        <f>'Surtaxable Income'!V97</f>
        <v>362411810</v>
      </c>
      <c r="X78" s="4">
        <f>'Surtaxable Income'!W97</f>
        <v>260154976</v>
      </c>
      <c r="Y78" s="4">
        <f>'Surtaxable Income'!X97</f>
        <v>307693879</v>
      </c>
      <c r="Z78" s="4">
        <f>'Surtaxable Income'!Y97</f>
        <v>366379511</v>
      </c>
      <c r="AA78" s="4">
        <f>'Surtaxable Income'!Z97</f>
        <v>498376602</v>
      </c>
    </row>
    <row r="79" spans="1:27" x14ac:dyDescent="0.2">
      <c r="A79" t="s">
        <v>138</v>
      </c>
      <c r="D79" s="4">
        <f>'Surtaxable Income'!C98</f>
        <v>410534915</v>
      </c>
      <c r="E79" s="4">
        <f>'Surtaxable Income'!D98</f>
        <v>530754145</v>
      </c>
      <c r="F79" s="4">
        <f>'Surtaxable Income'!E98</f>
        <v>543792249</v>
      </c>
      <c r="G79" s="4">
        <f>'Surtaxable Income'!F98</f>
        <v>414214285</v>
      </c>
      <c r="H79" s="4">
        <f>'Surtaxable Income'!G98</f>
        <v>485037833</v>
      </c>
      <c r="I79" s="4">
        <f>'Surtaxable Income'!H98</f>
        <v>556180844</v>
      </c>
      <c r="J79" s="4">
        <f>'Surtaxable Income'!I98</f>
        <v>656894117</v>
      </c>
      <c r="K79" s="4">
        <f>'Surtaxable Income'!J98</f>
        <v>842289683</v>
      </c>
      <c r="L79" s="4">
        <f>'Surtaxable Income'!K98</f>
        <v>806552330</v>
      </c>
      <c r="M79" s="4">
        <f>'Surtaxable Income'!L98</f>
        <v>843462655</v>
      </c>
      <c r="N79" s="4">
        <f>'Surtaxable Income'!M98</f>
        <v>950092247</v>
      </c>
      <c r="O79" s="4">
        <f>'Surtaxable Income'!N98</f>
        <v>902576969</v>
      </c>
      <c r="P79" s="4">
        <f>'Surtaxable Income'!O98</f>
        <v>576435618</v>
      </c>
      <c r="Q79" s="4">
        <f>'Surtaxable Income'!P98</f>
        <v>341461983</v>
      </c>
      <c r="R79" s="4">
        <f>'Surtaxable Income'!Q98</f>
        <v>263258998</v>
      </c>
      <c r="S79" s="4">
        <f>'Surtaxable Income'!R98</f>
        <v>256314726</v>
      </c>
      <c r="T79" s="4">
        <f>'Surtaxable Income'!S98</f>
        <v>273423010</v>
      </c>
      <c r="U79" s="4">
        <f>'Surtaxable Income'!T98</f>
        <v>342441050</v>
      </c>
      <c r="V79" s="4">
        <f>'Surtaxable Income'!U98</f>
        <v>550192782</v>
      </c>
      <c r="W79" s="4">
        <f>'Surtaxable Income'!V98</f>
        <v>516959754</v>
      </c>
      <c r="X79" s="4">
        <f>'Surtaxable Income'!W98</f>
        <v>350814897</v>
      </c>
      <c r="Y79" s="4">
        <f>'Surtaxable Income'!X98</f>
        <v>425836880</v>
      </c>
      <c r="Z79" s="4">
        <f>'Surtaxable Income'!Y98</f>
        <v>500862675</v>
      </c>
      <c r="AA79" s="4">
        <f>'Surtaxable Income'!Z98</f>
        <v>682577901</v>
      </c>
    </row>
    <row r="80" spans="1:27" x14ac:dyDescent="0.2">
      <c r="A80" t="s">
        <v>139</v>
      </c>
      <c r="D80" s="4">
        <f>'Surtaxable Income'!C99</f>
        <v>288281436</v>
      </c>
      <c r="E80" s="4">
        <f>'Surtaxable Income'!D99</f>
        <v>370152511</v>
      </c>
      <c r="F80" s="4">
        <f>'Surtaxable Income'!E99</f>
        <v>368184912</v>
      </c>
      <c r="G80" s="4">
        <f>'Surtaxable Income'!F99</f>
        <v>269262395</v>
      </c>
      <c r="H80" s="4">
        <f>'Surtaxable Income'!G99</f>
        <v>345414297</v>
      </c>
      <c r="I80" s="4">
        <f>'Surtaxable Income'!H99</f>
        <v>364548262</v>
      </c>
      <c r="J80" s="4">
        <f>'Surtaxable Income'!I99</f>
        <v>433346973</v>
      </c>
      <c r="K80" s="4">
        <f>'Surtaxable Income'!J99</f>
        <v>562408988</v>
      </c>
      <c r="L80" s="4">
        <f>'Surtaxable Income'!K99</f>
        <v>541391198</v>
      </c>
      <c r="M80" s="4">
        <f>'Surtaxable Income'!L99</f>
        <v>577468642</v>
      </c>
      <c r="N80" s="4">
        <f>'Surtaxable Income'!M99</f>
        <v>661704854</v>
      </c>
      <c r="O80" s="4">
        <f>'Surtaxable Income'!N99</f>
        <v>612556088</v>
      </c>
      <c r="P80" s="4">
        <f>'Surtaxable Income'!O99</f>
        <v>375229990</v>
      </c>
      <c r="Q80" s="4">
        <f>'Surtaxable Income'!P99</f>
        <v>219751494</v>
      </c>
      <c r="R80" s="4">
        <f>'Surtaxable Income'!Q99</f>
        <v>177474316</v>
      </c>
      <c r="S80" s="4">
        <f>'Surtaxable Income'!R99</f>
        <v>178783623</v>
      </c>
      <c r="T80" s="4">
        <f>'Surtaxable Income'!S99</f>
        <v>187286813</v>
      </c>
      <c r="U80" s="4">
        <f>'Surtaxable Income'!T99</f>
        <v>235219520</v>
      </c>
      <c r="V80" s="4">
        <f>'Surtaxable Income'!U99</f>
        <v>380364231</v>
      </c>
      <c r="W80" s="4">
        <f>'Surtaxable Income'!V99</f>
        <v>349744157</v>
      </c>
      <c r="X80" s="4">
        <f>'Surtaxable Income'!W99</f>
        <v>226477986</v>
      </c>
      <c r="Y80" s="4">
        <f>'Surtaxable Income'!X99</f>
        <v>278495640</v>
      </c>
      <c r="Z80" s="4">
        <f>'Surtaxable Income'!Y99</f>
        <v>331755444</v>
      </c>
      <c r="AA80" s="4">
        <f>'Surtaxable Income'!Z99</f>
        <v>450935749</v>
      </c>
    </row>
    <row r="81" spans="1:27" x14ac:dyDescent="0.2">
      <c r="A81" t="s">
        <v>140</v>
      </c>
      <c r="D81" s="4">
        <f>'Surtaxable Income'!C100</f>
        <v>203716837</v>
      </c>
      <c r="E81" s="4">
        <f>'Surtaxable Income'!D100</f>
        <v>284768434</v>
      </c>
      <c r="F81" s="4">
        <f>'Surtaxable Income'!E100</f>
        <v>261433828</v>
      </c>
      <c r="G81" s="4">
        <f>'Surtaxable Income'!F100</f>
        <v>187484667</v>
      </c>
      <c r="H81" s="4">
        <f>'Surtaxable Income'!G100</f>
        <v>243509498</v>
      </c>
      <c r="I81" s="4">
        <f>'Surtaxable Income'!H100</f>
        <v>254057605</v>
      </c>
      <c r="J81" s="4">
        <f>'Surtaxable Income'!I100</f>
        <v>308324792</v>
      </c>
      <c r="K81" s="4">
        <f>'Surtaxable Income'!J100</f>
        <v>401292620</v>
      </c>
      <c r="L81" s="4">
        <f>'Surtaxable Income'!K100</f>
        <v>393011204</v>
      </c>
      <c r="M81" s="4">
        <f>'Surtaxable Income'!L100</f>
        <v>415670061</v>
      </c>
      <c r="N81" s="4">
        <f>'Surtaxable Income'!M100</f>
        <v>487452845</v>
      </c>
      <c r="O81" s="4">
        <f>'Surtaxable Income'!N100</f>
        <v>426211060</v>
      </c>
      <c r="P81" s="4">
        <f>'Surtaxable Income'!O100</f>
        <v>272753948</v>
      </c>
      <c r="Q81" s="4">
        <f>'Surtaxable Income'!P100</f>
        <v>162570163</v>
      </c>
      <c r="R81" s="4">
        <f>'Surtaxable Income'!Q100</f>
        <v>126996964</v>
      </c>
      <c r="S81" s="4">
        <f>'Surtaxable Income'!R100</f>
        <v>128351640</v>
      </c>
      <c r="T81" s="4">
        <f>'Surtaxable Income'!S100</f>
        <v>129421852</v>
      </c>
      <c r="U81" s="4">
        <f>'Surtaxable Income'!T100</f>
        <v>169931445</v>
      </c>
      <c r="V81" s="4">
        <f>'Surtaxable Income'!U100</f>
        <v>280575562</v>
      </c>
      <c r="W81" s="4">
        <f>'Surtaxable Income'!V100</f>
        <v>255283527</v>
      </c>
      <c r="X81" s="4">
        <f>'Surtaxable Income'!W100</f>
        <v>153815206</v>
      </c>
      <c r="Y81" s="4">
        <f>'Surtaxable Income'!X100</f>
        <v>194579963</v>
      </c>
      <c r="Z81" s="4">
        <f>'Surtaxable Income'!Y100</f>
        <v>227581571</v>
      </c>
      <c r="AA81" s="4">
        <f>'Surtaxable Income'!Z100</f>
        <v>316360903</v>
      </c>
    </row>
    <row r="82" spans="1:27" x14ac:dyDescent="0.2">
      <c r="A82" t="s">
        <v>141</v>
      </c>
      <c r="D82" s="4">
        <f>'Surtaxable Income'!C101</f>
        <v>158164951</v>
      </c>
      <c r="E82" s="4">
        <f>'Surtaxable Income'!D101</f>
        <v>206515321</v>
      </c>
      <c r="F82" s="4">
        <f>'Surtaxable Income'!E101</f>
        <v>194506539</v>
      </c>
      <c r="G82" s="4">
        <f>'Surtaxable Income'!F101</f>
        <v>144436181</v>
      </c>
      <c r="H82" s="4">
        <f>'Surtaxable Income'!G101</f>
        <v>185650175</v>
      </c>
      <c r="I82" s="4">
        <f>'Surtaxable Income'!H101</f>
        <v>185990226</v>
      </c>
      <c r="J82" s="4">
        <f>'Surtaxable Income'!I101</f>
        <v>237603699</v>
      </c>
      <c r="K82" s="4">
        <f>'Surtaxable Income'!J101</f>
        <v>297186117</v>
      </c>
      <c r="L82" s="4">
        <f>'Surtaxable Income'!K101</f>
        <v>294967890</v>
      </c>
      <c r="M82" s="4">
        <f>'Surtaxable Income'!L101</f>
        <v>327566197</v>
      </c>
      <c r="N82" s="4">
        <f>'Surtaxable Income'!M101</f>
        <v>368558303</v>
      </c>
      <c r="O82" s="4">
        <f>'Surtaxable Income'!N101</f>
        <v>330621778</v>
      </c>
      <c r="P82" s="4">
        <f>'Surtaxable Income'!O101</f>
        <v>195151190</v>
      </c>
      <c r="Q82" s="4">
        <f>'Surtaxable Income'!P101</f>
        <v>117037478</v>
      </c>
      <c r="R82" s="4">
        <f>'Surtaxable Income'!Q101</f>
        <v>92722127</v>
      </c>
      <c r="S82" s="4">
        <f>'Surtaxable Income'!R101</f>
        <v>95294290</v>
      </c>
      <c r="T82" s="4">
        <f>'Surtaxable Income'!S101</f>
        <v>95235718</v>
      </c>
      <c r="U82" s="4">
        <f>'Surtaxable Income'!T101</f>
        <v>121410178</v>
      </c>
      <c r="V82" s="4">
        <f>'Surtaxable Income'!U101</f>
        <v>212279060</v>
      </c>
      <c r="W82" s="4">
        <f>'Surtaxable Income'!V101</f>
        <v>193148018</v>
      </c>
      <c r="X82" s="4">
        <f>'Surtaxable Income'!W101</f>
        <v>110219321</v>
      </c>
      <c r="Y82" s="4">
        <f>'Surtaxable Income'!X101</f>
        <v>142722068</v>
      </c>
      <c r="Z82" s="4">
        <f>'Surtaxable Income'!Y101</f>
        <v>164588583</v>
      </c>
      <c r="AA82" s="4">
        <f>'Surtaxable Income'!Z101</f>
        <v>232582899</v>
      </c>
    </row>
    <row r="83" spans="1:27" x14ac:dyDescent="0.2">
      <c r="A83" t="s">
        <v>142</v>
      </c>
      <c r="D83" s="4">
        <f>'Surtaxable Income'!C102</f>
        <v>126460637</v>
      </c>
      <c r="E83" s="4">
        <f>'Surtaxable Income'!D102</f>
        <v>167052648</v>
      </c>
      <c r="F83" s="4">
        <f>'Surtaxable Income'!E102</f>
        <v>147024770</v>
      </c>
      <c r="G83" s="4">
        <f>'Surtaxable Income'!F102</f>
        <v>106389373</v>
      </c>
      <c r="H83" s="4">
        <f>'Surtaxable Income'!G102</f>
        <v>136079615</v>
      </c>
      <c r="I83" s="4">
        <f>'Surtaxable Income'!H102</f>
        <v>136853251</v>
      </c>
      <c r="J83" s="4">
        <f>'Surtaxable Income'!I102</f>
        <v>176318181</v>
      </c>
      <c r="K83" s="4">
        <f>'Surtaxable Income'!J102</f>
        <v>235558625</v>
      </c>
      <c r="L83" s="4">
        <f>'Surtaxable Income'!K102</f>
        <v>224646968</v>
      </c>
      <c r="M83" s="4">
        <f>'Surtaxable Income'!L102</f>
        <v>252546854</v>
      </c>
      <c r="N83" s="4">
        <f>'Surtaxable Income'!M102</f>
        <v>296813335</v>
      </c>
      <c r="O83" s="4">
        <f>'Surtaxable Income'!N102</f>
        <v>255890505</v>
      </c>
      <c r="P83" s="4">
        <f>'Surtaxable Income'!O102</f>
        <v>153243655</v>
      </c>
      <c r="Q83" s="4">
        <f>'Surtaxable Income'!P102</f>
        <v>93407821</v>
      </c>
      <c r="R83" s="4">
        <f>'Surtaxable Income'!Q102</f>
        <v>68201703</v>
      </c>
      <c r="S83" s="4">
        <f>'Surtaxable Income'!R102</f>
        <v>64964005</v>
      </c>
      <c r="T83" s="4">
        <f>'Surtaxable Income'!S102</f>
        <v>67722704</v>
      </c>
      <c r="U83" s="4">
        <f>'Surtaxable Income'!T102</f>
        <v>95456062</v>
      </c>
      <c r="V83" s="4">
        <f>'Surtaxable Income'!U102</f>
        <v>157308742</v>
      </c>
      <c r="W83" s="4">
        <f>'Surtaxable Income'!V102</f>
        <v>146693184</v>
      </c>
      <c r="X83" s="4">
        <f>'Surtaxable Income'!W102</f>
        <v>80861132</v>
      </c>
      <c r="Y83" s="4">
        <f>'Surtaxable Income'!X102</f>
        <v>108662626</v>
      </c>
      <c r="Z83" s="4">
        <f>'Surtaxable Income'!Y102</f>
        <v>121361957</v>
      </c>
      <c r="AA83" s="4">
        <f>'Surtaxable Income'!Z102</f>
        <v>174542180</v>
      </c>
    </row>
    <row r="84" spans="1:27" x14ac:dyDescent="0.2">
      <c r="A84" t="s">
        <v>143</v>
      </c>
      <c r="D84" s="4">
        <f>'Surtaxable Income'!C103</f>
        <v>102947144</v>
      </c>
      <c r="E84" s="4">
        <f>'Surtaxable Income'!D103</f>
        <v>132629947</v>
      </c>
      <c r="F84" s="4">
        <f>'Surtaxable Income'!E103</f>
        <v>114818467</v>
      </c>
      <c r="G84" s="4">
        <f>'Surtaxable Income'!F103</f>
        <v>80965747</v>
      </c>
      <c r="H84" s="4">
        <f>'Surtaxable Income'!G103</f>
        <v>110187531</v>
      </c>
      <c r="I84" s="4">
        <f>'Surtaxable Income'!H103</f>
        <v>109774658</v>
      </c>
      <c r="J84" s="4">
        <f>'Surtaxable Income'!I103</f>
        <v>148715714</v>
      </c>
      <c r="K84" s="4">
        <f>'Surtaxable Income'!J103</f>
        <v>187022125</v>
      </c>
      <c r="L84" s="4">
        <f>'Surtaxable Income'!K103</f>
        <v>187234513</v>
      </c>
      <c r="M84" s="4">
        <f>'Surtaxable Income'!L103</f>
        <v>201696450</v>
      </c>
      <c r="N84" s="4">
        <f>'Surtaxable Income'!M103</f>
        <v>249983632</v>
      </c>
      <c r="O84" s="4">
        <f>'Surtaxable Income'!N103</f>
        <v>206336155</v>
      </c>
      <c r="P84" s="4">
        <f>'Surtaxable Income'!O103</f>
        <v>116706101</v>
      </c>
      <c r="Q84" s="4">
        <f>'Surtaxable Income'!P103</f>
        <v>65355997</v>
      </c>
      <c r="R84" s="4">
        <f>'Surtaxable Income'!Q103</f>
        <v>53923829</v>
      </c>
      <c r="S84" s="4">
        <f>'Surtaxable Income'!R103</f>
        <v>51479324</v>
      </c>
      <c r="T84" s="4">
        <f>'Surtaxable Income'!S103</f>
        <v>56849126</v>
      </c>
      <c r="U84" s="4">
        <f>'Surtaxable Income'!T103</f>
        <v>75958330</v>
      </c>
      <c r="V84" s="4">
        <f>'Surtaxable Income'!U103</f>
        <v>126930002</v>
      </c>
      <c r="W84" s="4">
        <f>'Surtaxable Income'!V103</f>
        <v>112442141</v>
      </c>
      <c r="X84" s="4">
        <f>'Surtaxable Income'!W103</f>
        <v>67333490</v>
      </c>
      <c r="Y84" s="4">
        <f>'Surtaxable Income'!X103</f>
        <v>79724387</v>
      </c>
      <c r="Z84" s="4">
        <f>'Surtaxable Income'!Y103</f>
        <v>99176742</v>
      </c>
      <c r="AA84" s="4">
        <f>'Surtaxable Income'!Z103</f>
        <v>138089504</v>
      </c>
    </row>
    <row r="85" spans="1:27" x14ac:dyDescent="0.2">
      <c r="A85" t="s">
        <v>144</v>
      </c>
      <c r="D85" s="4">
        <f>'Surtaxable Income'!C104</f>
        <v>88431168</v>
      </c>
      <c r="E85" s="4">
        <f>'Surtaxable Income'!D104</f>
        <v>105530859</v>
      </c>
      <c r="F85" s="4">
        <f>'Surtaxable Income'!E104</f>
        <v>92602729</v>
      </c>
      <c r="G85" s="4">
        <f>'Surtaxable Income'!F104</f>
        <v>62954250</v>
      </c>
      <c r="H85" s="4">
        <f>'Surtaxable Income'!G104</f>
        <v>78424790</v>
      </c>
      <c r="I85" s="4">
        <f>'Surtaxable Income'!H104</f>
        <v>85398427</v>
      </c>
      <c r="J85" s="4">
        <f>'Surtaxable Income'!I104</f>
        <v>113147101</v>
      </c>
      <c r="K85" s="4">
        <f>'Surtaxable Income'!J104</f>
        <v>152697738</v>
      </c>
      <c r="L85" s="4">
        <f>'Surtaxable Income'!K104</f>
        <v>147968655</v>
      </c>
      <c r="M85" s="4">
        <f>'Surtaxable Income'!L104</f>
        <v>168395403</v>
      </c>
      <c r="N85" s="4">
        <f>'Surtaxable Income'!M104</f>
        <v>206591662</v>
      </c>
      <c r="O85" s="4">
        <f>'Surtaxable Income'!N104</f>
        <v>169499097</v>
      </c>
      <c r="P85" s="4">
        <f>'Surtaxable Income'!O104</f>
        <v>93376172</v>
      </c>
      <c r="Q85" s="4">
        <f>'Surtaxable Income'!P104</f>
        <v>64672680</v>
      </c>
      <c r="R85" s="4">
        <f>'Surtaxable Income'!Q104</f>
        <v>39686410</v>
      </c>
      <c r="S85" s="4">
        <f>'Surtaxable Income'!R104</f>
        <v>41375960</v>
      </c>
      <c r="T85" s="4">
        <f>'Surtaxable Income'!S104</f>
        <v>42701623</v>
      </c>
      <c r="U85" s="4">
        <f>'Surtaxable Income'!T104</f>
        <v>54387317</v>
      </c>
      <c r="V85" s="4">
        <f>'Surtaxable Income'!U104</f>
        <v>105214419</v>
      </c>
      <c r="W85" s="4">
        <f>'Surtaxable Income'!V104</f>
        <v>88908480</v>
      </c>
      <c r="X85" s="4">
        <f>'Surtaxable Income'!W104</f>
        <v>49477513</v>
      </c>
      <c r="Y85" s="4">
        <f>'Surtaxable Income'!X104</f>
        <v>65776331</v>
      </c>
      <c r="Z85" s="4">
        <f>'Surtaxable Income'!Y104</f>
        <v>75684107</v>
      </c>
      <c r="AA85" s="4">
        <f>'Surtaxable Income'!Z104</f>
        <v>111319204</v>
      </c>
    </row>
    <row r="86" spans="1:27" x14ac:dyDescent="0.2">
      <c r="A86" t="s">
        <v>145</v>
      </c>
      <c r="D86" s="4">
        <f>'Surtaxable Income'!C105</f>
        <v>284106740</v>
      </c>
      <c r="E86" s="4">
        <f>'Surtaxable Income'!D105</f>
        <v>358392923</v>
      </c>
      <c r="F86" s="4">
        <f>'Surtaxable Income'!E105</f>
        <v>265511505</v>
      </c>
      <c r="G86" s="4">
        <f>'Surtaxable Income'!F105</f>
        <v>163520999</v>
      </c>
      <c r="H86" s="4">
        <f>'Surtaxable Income'!G105</f>
        <v>234738415</v>
      </c>
      <c r="I86" s="4">
        <f>'Surtaxable Income'!H105</f>
        <v>245475608</v>
      </c>
      <c r="J86" s="4">
        <f>'Surtaxable Income'!I105</f>
        <v>328995575</v>
      </c>
      <c r="K86" s="4">
        <f>'Surtaxable Income'!J105</f>
        <v>470805342</v>
      </c>
      <c r="L86" s="4">
        <f>'Surtaxable Income'!K105</f>
        <v>469520722</v>
      </c>
      <c r="M86" s="4">
        <f>'Surtaxable Income'!L105</f>
        <v>520804169</v>
      </c>
      <c r="N86" s="4">
        <f>'Surtaxable Income'!M105</f>
        <v>665468293</v>
      </c>
      <c r="O86" s="4">
        <f>'Surtaxable Income'!N105</f>
        <v>547072571</v>
      </c>
      <c r="P86" s="4">
        <f>'Surtaxable Income'!O105</f>
        <v>310282853</v>
      </c>
      <c r="Q86" s="4">
        <f>'Surtaxable Income'!P105</f>
        <v>177545339</v>
      </c>
      <c r="R86" s="4">
        <f>'Surtaxable Income'!Q105</f>
        <v>113181876</v>
      </c>
      <c r="S86" s="4">
        <f>'Surtaxable Income'!R105</f>
        <v>115987784</v>
      </c>
      <c r="T86" s="4">
        <f>'Surtaxable Income'!S105</f>
        <v>115559785</v>
      </c>
      <c r="U86" s="4">
        <f>'Surtaxable Income'!T105</f>
        <v>163228432</v>
      </c>
      <c r="V86" s="4">
        <f>'Surtaxable Income'!U105</f>
        <v>305417790</v>
      </c>
      <c r="W86" s="4">
        <f>'Surtaxable Income'!V105</f>
        <v>267303025</v>
      </c>
      <c r="X86" s="4">
        <f>'Surtaxable Income'!W105</f>
        <v>145445494</v>
      </c>
      <c r="Y86" s="4">
        <f>'Surtaxable Income'!X105</f>
        <v>184013740</v>
      </c>
      <c r="Z86" s="4">
        <f>'Surtaxable Income'!Y105</f>
        <v>223306738</v>
      </c>
      <c r="AA86" s="4">
        <f>'Surtaxable Income'!Z105</f>
        <v>319465801</v>
      </c>
    </row>
    <row r="87" spans="1:27" x14ac:dyDescent="0.2">
      <c r="A87" t="s">
        <v>146</v>
      </c>
      <c r="D87" s="4">
        <f>'Surtaxable Income'!C106</f>
        <v>148743575</v>
      </c>
      <c r="E87" s="4">
        <f>'Surtaxable Income'!D106</f>
        <v>187816010</v>
      </c>
      <c r="F87" s="4">
        <f>'Surtaxable Income'!E106</f>
        <v>100966280</v>
      </c>
      <c r="G87" s="4">
        <f>'Surtaxable Income'!F106</f>
        <v>77435517</v>
      </c>
      <c r="H87" s="4">
        <f>'Surtaxable Income'!G106</f>
        <v>115131492</v>
      </c>
      <c r="I87" s="4">
        <f>'Surtaxable Income'!H106</f>
        <v>108660920</v>
      </c>
      <c r="J87" s="4">
        <f>'Surtaxable Income'!I106</f>
        <v>156201910</v>
      </c>
      <c r="K87" s="4">
        <f>'Surtaxable Income'!J106</f>
        <v>235902838</v>
      </c>
      <c r="L87" s="4">
        <f>'Surtaxable Income'!K106</f>
        <v>248398502</v>
      </c>
      <c r="M87" s="4">
        <f>'Surtaxable Income'!L106</f>
        <v>282666461</v>
      </c>
      <c r="N87" s="4">
        <f>'Surtaxable Income'!M106</f>
        <v>386448585</v>
      </c>
      <c r="O87" s="4">
        <f>'Surtaxable Income'!N106</f>
        <v>307541512</v>
      </c>
      <c r="P87" s="4">
        <f>'Surtaxable Income'!O106</f>
        <v>152997684</v>
      </c>
      <c r="Q87" s="4">
        <f>'Surtaxable Income'!P106</f>
        <v>92717995</v>
      </c>
      <c r="R87" s="4">
        <f>'Surtaxable Income'!Q106</f>
        <v>57306955</v>
      </c>
      <c r="S87" s="4">
        <f>'Surtaxable Income'!R106</f>
        <v>61477240</v>
      </c>
      <c r="T87" s="4">
        <f>'Surtaxable Income'!S106</f>
        <v>61551984</v>
      </c>
      <c r="U87" s="4">
        <f>'Surtaxable Income'!T106</f>
        <v>88850608</v>
      </c>
      <c r="V87" s="4">
        <f>'Surtaxable Income'!U106</f>
        <v>154082831</v>
      </c>
      <c r="W87" s="4">
        <f>'Surtaxable Income'!V106</f>
        <v>130822585</v>
      </c>
      <c r="X87" s="4">
        <f>'Surtaxable Income'!W106</f>
        <v>63072251</v>
      </c>
      <c r="Y87" s="4">
        <f>'Surtaxable Income'!X106</f>
        <v>89357051</v>
      </c>
      <c r="Z87" s="4">
        <f>'Surtaxable Income'!Y106</f>
        <v>107179585</v>
      </c>
      <c r="AA87" s="4">
        <f>'Surtaxable Income'!Z106</f>
        <v>155563843</v>
      </c>
    </row>
    <row r="88" spans="1:27" x14ac:dyDescent="0.2">
      <c r="A88" t="s">
        <v>147</v>
      </c>
      <c r="D88" s="4">
        <f>'Surtaxable Income'!C107</f>
        <v>89325520</v>
      </c>
      <c r="E88" s="4">
        <f>'Surtaxable Income'!D107</f>
        <v>115428091</v>
      </c>
      <c r="F88" s="4">
        <f>'Surtaxable Income'!E107</f>
        <v>68307141</v>
      </c>
      <c r="G88" s="4">
        <f>'Surtaxable Income'!F107</f>
        <v>45684970</v>
      </c>
      <c r="H88" s="4">
        <f>'Surtaxable Income'!G107</f>
        <v>63629403</v>
      </c>
      <c r="I88" s="4">
        <f>'Surtaxable Income'!H107</f>
        <v>60782152</v>
      </c>
      <c r="J88" s="4">
        <f>'Surtaxable Income'!I107</f>
        <v>95951250</v>
      </c>
      <c r="K88" s="4">
        <f>'Surtaxable Income'!J107</f>
        <v>152396057</v>
      </c>
      <c r="L88" s="4">
        <f>'Surtaxable Income'!K107</f>
        <v>148156350</v>
      </c>
      <c r="M88" s="4">
        <f>'Surtaxable Income'!L107</f>
        <v>178749539</v>
      </c>
      <c r="N88" s="4">
        <f>'Surtaxable Income'!M107</f>
        <v>259848481</v>
      </c>
      <c r="O88" s="4">
        <f>'Surtaxable Income'!N107</f>
        <v>202471617</v>
      </c>
      <c r="P88" s="4">
        <f>'Surtaxable Income'!O107</f>
        <v>86298033</v>
      </c>
      <c r="Q88" s="4">
        <f>'Surtaxable Income'!P107</f>
        <v>47715427</v>
      </c>
      <c r="R88" s="4">
        <f>'Surtaxable Income'!Q107</f>
        <v>33167184</v>
      </c>
      <c r="S88" s="4">
        <f>'Surtaxable Income'!R107</f>
        <v>35311396</v>
      </c>
      <c r="T88" s="4">
        <f>'Surtaxable Income'!S107</f>
        <v>44755900</v>
      </c>
      <c r="U88" s="4">
        <f>'Surtaxable Income'!T107</f>
        <v>52013276</v>
      </c>
      <c r="V88" s="4">
        <f>'Surtaxable Income'!U107</f>
        <v>93911025</v>
      </c>
      <c r="W88" s="4">
        <f>'Surtaxable Income'!V107</f>
        <v>82967600</v>
      </c>
      <c r="X88" s="4">
        <f>'Surtaxable Income'!W107</f>
        <v>43966027</v>
      </c>
      <c r="Y88" s="4">
        <f>'Surtaxable Income'!X107</f>
        <v>50237008</v>
      </c>
      <c r="Z88" s="4">
        <f>'Surtaxable Income'!Y107</f>
        <v>58538092</v>
      </c>
      <c r="AA88" s="4">
        <f>'Surtaxable Income'!Z107</f>
        <v>85001384</v>
      </c>
    </row>
    <row r="89" spans="1:27" x14ac:dyDescent="0.2">
      <c r="A89" t="s">
        <v>148</v>
      </c>
      <c r="D89" s="4">
        <f>'Surtaxable Income'!C108</f>
        <v>66955722</v>
      </c>
      <c r="E89" s="4">
        <f>'Surtaxable Income'!D108</f>
        <v>67904435</v>
      </c>
      <c r="F89" s="4">
        <f>'Surtaxable Income'!E108</f>
        <v>45865252</v>
      </c>
      <c r="G89" s="4">
        <f>'Surtaxable Income'!F108</f>
        <v>22827560</v>
      </c>
      <c r="H89" s="4">
        <f>'Surtaxable Income'!G108</f>
        <v>45776131</v>
      </c>
      <c r="I89" s="4">
        <f>'Surtaxable Income'!H108</f>
        <v>40921549</v>
      </c>
      <c r="J89" s="4">
        <f>'Surtaxable Income'!I108</f>
        <v>51196591</v>
      </c>
      <c r="K89" s="4">
        <f>'Surtaxable Income'!J108</f>
        <v>102597066</v>
      </c>
      <c r="L89" s="4">
        <f>'Surtaxable Income'!K108</f>
        <v>107342395</v>
      </c>
      <c r="M89" s="4">
        <f>'Surtaxable Income'!L108</f>
        <v>128946952</v>
      </c>
      <c r="N89" s="4">
        <f>'Surtaxable Income'!M108</f>
        <v>178339824</v>
      </c>
      <c r="O89" s="4">
        <f>'Surtaxable Income'!N108</f>
        <v>154845578</v>
      </c>
      <c r="P89" s="4">
        <f>'Surtaxable Income'!O108</f>
        <v>70936032</v>
      </c>
      <c r="Q89" s="4">
        <f>'Surtaxable Income'!P108</f>
        <v>37269526</v>
      </c>
      <c r="R89" s="4">
        <f>'Surtaxable Income'!Q108</f>
        <v>18847771</v>
      </c>
      <c r="S89" s="4">
        <f>'Surtaxable Income'!R108</f>
        <v>20734302</v>
      </c>
      <c r="T89" s="4">
        <f>'Surtaxable Income'!S108</f>
        <v>33172824</v>
      </c>
      <c r="U89" s="4">
        <f>'Surtaxable Income'!T108</f>
        <v>37075008</v>
      </c>
      <c r="V89" s="4">
        <f>'Surtaxable Income'!U108</f>
        <v>56517125</v>
      </c>
      <c r="W89" s="4">
        <f>'Surtaxable Income'!V108</f>
        <v>56021793</v>
      </c>
      <c r="X89" s="4">
        <f>'Surtaxable Income'!W108</f>
        <v>26257379</v>
      </c>
      <c r="Y89" s="4">
        <f>'Surtaxable Income'!X108</f>
        <v>38372114</v>
      </c>
      <c r="Z89" s="4">
        <f>'Surtaxable Income'!Y108</f>
        <v>43387566</v>
      </c>
      <c r="AA89" s="4">
        <f>'Surtaxable Income'!Z108</f>
        <v>52225538</v>
      </c>
    </row>
    <row r="90" spans="1:27" x14ac:dyDescent="0.2">
      <c r="A90" t="s">
        <v>149</v>
      </c>
      <c r="D90" s="4">
        <f>'Surtaxable Income'!C109</f>
        <v>90420665</v>
      </c>
      <c r="E90" s="4">
        <f>'Surtaxable Income'!D109</f>
        <v>96614153</v>
      </c>
      <c r="F90" s="4">
        <f>'Surtaxable Income'!E109</f>
        <v>58252657</v>
      </c>
      <c r="G90" s="4">
        <f>'Surtaxable Income'!F109</f>
        <v>33411137</v>
      </c>
      <c r="H90" s="4">
        <f>'Surtaxable Income'!G109</f>
        <v>55514661</v>
      </c>
      <c r="I90" s="4">
        <f>'Surtaxable Income'!H109</f>
        <v>56939957</v>
      </c>
      <c r="J90" s="4">
        <f>'Surtaxable Income'!I109</f>
        <v>80466344</v>
      </c>
      <c r="K90" s="4">
        <f>'Surtaxable Income'!J109</f>
        <v>128608152</v>
      </c>
      <c r="L90" s="4">
        <f>'Surtaxable Income'!K109</f>
        <v>135455669</v>
      </c>
      <c r="M90" s="4">
        <f>'Surtaxable Income'!L109</f>
        <v>180290580</v>
      </c>
      <c r="N90" s="4">
        <f>'Surtaxable Income'!M109</f>
        <v>275680403</v>
      </c>
      <c r="O90" s="4">
        <f>'Surtaxable Income'!N109</f>
        <v>185892588</v>
      </c>
      <c r="P90" s="4">
        <f>'Surtaxable Income'!O109</f>
        <v>93626656</v>
      </c>
      <c r="Q90" s="4">
        <f>'Surtaxable Income'!P109</f>
        <v>46596088</v>
      </c>
      <c r="R90" s="4">
        <f>'Surtaxable Income'!Q109</f>
        <v>30953351</v>
      </c>
      <c r="S90" s="4">
        <f>'Surtaxable Income'!R109</f>
        <v>23797524</v>
      </c>
      <c r="T90" s="4">
        <f>'Surtaxable Income'!S109</f>
        <v>26259425</v>
      </c>
      <c r="U90" s="4">
        <f>'Surtaxable Income'!T109</f>
        <v>44834642</v>
      </c>
      <c r="V90" s="4">
        <f>'Surtaxable Income'!U109</f>
        <v>74662803</v>
      </c>
      <c r="W90" s="4">
        <f>'Surtaxable Income'!V109</f>
        <v>70750340</v>
      </c>
      <c r="X90" s="4">
        <f>'Surtaxable Income'!W109</f>
        <v>37443799</v>
      </c>
      <c r="Y90" s="4">
        <f>'Surtaxable Income'!X109</f>
        <v>39566390</v>
      </c>
      <c r="Z90" s="4">
        <f>'Surtaxable Income'!Y109</f>
        <v>55638617</v>
      </c>
      <c r="AA90" s="4">
        <f>'Surtaxable Income'!Z109</f>
        <v>72400752</v>
      </c>
    </row>
    <row r="91" spans="1:27" x14ac:dyDescent="0.2">
      <c r="A91" t="s">
        <v>150</v>
      </c>
      <c r="D91" s="4">
        <f>'Surtaxable Income'!C110</f>
        <v>54124763</v>
      </c>
      <c r="E91" s="4">
        <f>'Surtaxable Income'!D110</f>
        <v>62456795</v>
      </c>
      <c r="F91" s="4">
        <f>'Surtaxable Income'!E110</f>
        <v>31060895</v>
      </c>
      <c r="G91" s="4">
        <f>'Surtaxable Income'!F110</f>
        <v>27931413</v>
      </c>
      <c r="H91" s="4">
        <f>'Surtaxable Income'!G110</f>
        <v>36304891</v>
      </c>
      <c r="I91" s="4">
        <f>'Surtaxable Income'!H110</f>
        <v>33370083</v>
      </c>
      <c r="J91" s="4">
        <f>'Surtaxable Income'!I110</f>
        <v>44680910</v>
      </c>
      <c r="K91" s="4">
        <f>'Surtaxable Income'!J110</f>
        <v>87130985</v>
      </c>
      <c r="L91" s="4">
        <f>'Surtaxable Income'!K110</f>
        <v>84975135</v>
      </c>
      <c r="M91" s="4">
        <f>'Surtaxable Income'!L110</f>
        <v>119042235</v>
      </c>
      <c r="N91" s="4">
        <f>'Surtaxable Income'!M110</f>
        <v>168324191</v>
      </c>
      <c r="O91" s="4">
        <f>'Surtaxable Income'!N110</f>
        <v>140920987</v>
      </c>
      <c r="P91" s="4">
        <f>'Surtaxable Income'!O110</f>
        <v>46353390</v>
      </c>
      <c r="Q91" s="4">
        <f>'Surtaxable Income'!P110</f>
        <v>32375198</v>
      </c>
      <c r="R91" s="4">
        <f>'Surtaxable Income'!Q110</f>
        <v>16423352</v>
      </c>
      <c r="S91" s="4">
        <f>'Surtaxable Income'!R110</f>
        <v>18587169</v>
      </c>
      <c r="T91" s="4">
        <f>'Surtaxable Income'!S110</f>
        <v>17328950</v>
      </c>
      <c r="U91" s="4">
        <f>'Surtaxable Income'!T110</f>
        <v>32645475</v>
      </c>
      <c r="V91" s="4">
        <f>'Surtaxable Income'!U110</f>
        <v>49149566</v>
      </c>
      <c r="W91" s="4">
        <f>'Surtaxable Income'!V110</f>
        <v>46088363</v>
      </c>
      <c r="X91" s="4">
        <f>'Surtaxable Income'!W110</f>
        <v>20895193</v>
      </c>
      <c r="Y91" s="4">
        <f>'Surtaxable Income'!X110</f>
        <v>33078468</v>
      </c>
      <c r="Z91" s="4">
        <f>'Surtaxable Income'!Y110</f>
        <v>35383133</v>
      </c>
      <c r="AA91" s="4">
        <f>'Surtaxable Income'!Z110</f>
        <v>42808159</v>
      </c>
    </row>
    <row r="92" spans="1:27" x14ac:dyDescent="0.2">
      <c r="A92" t="s">
        <v>151</v>
      </c>
      <c r="D92" s="4">
        <f>'Surtaxable Income'!C111</f>
        <v>80377939</v>
      </c>
      <c r="E92" s="4">
        <f>'Surtaxable Income'!D111</f>
        <v>76782508</v>
      </c>
      <c r="F92" s="4">
        <f>'Surtaxable Income'!E111</f>
        <v>58890818</v>
      </c>
      <c r="G92" s="4">
        <f>'Surtaxable Income'!F111</f>
        <v>28418867</v>
      </c>
      <c r="H92" s="4">
        <f>'Surtaxable Income'!G111</f>
        <v>53307266</v>
      </c>
      <c r="I92" s="4">
        <f>'Surtaxable Income'!H111</f>
        <v>42005137</v>
      </c>
      <c r="J92" s="4">
        <f>'Surtaxable Income'!I111</f>
        <v>75256576</v>
      </c>
      <c r="K92" s="4">
        <f>'Surtaxable Income'!J111</f>
        <v>124511263</v>
      </c>
      <c r="L92" s="4">
        <f>'Surtaxable Income'!K111</f>
        <v>127866389</v>
      </c>
      <c r="M92" s="4">
        <f>'Surtaxable Income'!L111</f>
        <v>147088553</v>
      </c>
      <c r="N92" s="4">
        <f>'Surtaxable Income'!M111</f>
        <v>264897829</v>
      </c>
      <c r="O92" s="4">
        <f>'Surtaxable Income'!N111</f>
        <v>210335694</v>
      </c>
      <c r="P92" s="4">
        <f>'Surtaxable Income'!O111</f>
        <v>93096873</v>
      </c>
      <c r="Q92" s="4">
        <f>'Surtaxable Income'!P111</f>
        <v>49568873</v>
      </c>
      <c r="R92" s="4">
        <f>'Surtaxable Income'!Q111</f>
        <v>32751709</v>
      </c>
      <c r="S92" s="4">
        <f>'Surtaxable Income'!R111</f>
        <v>28536569</v>
      </c>
      <c r="T92" s="4">
        <f>'Surtaxable Income'!S111</f>
        <v>34230217</v>
      </c>
      <c r="U92" s="4">
        <f>'Surtaxable Income'!T111</f>
        <v>48749585</v>
      </c>
      <c r="V92" s="4">
        <f>'Surtaxable Income'!U111</f>
        <v>75753068</v>
      </c>
      <c r="W92" s="4">
        <f>'Surtaxable Income'!V111</f>
        <v>64708730</v>
      </c>
      <c r="X92" s="4">
        <f>'Surtaxable Income'!W111</f>
        <v>34748708</v>
      </c>
      <c r="Y92" s="4">
        <f>'Surtaxable Income'!X111</f>
        <v>44167992</v>
      </c>
      <c r="Z92" s="4">
        <f>'Surtaxable Income'!Y111</f>
        <v>42104966</v>
      </c>
      <c r="AA92" s="4">
        <f>'Surtaxable Income'!Z111</f>
        <v>55021504</v>
      </c>
    </row>
    <row r="93" spans="1:27" x14ac:dyDescent="0.2">
      <c r="A93" t="s">
        <v>152</v>
      </c>
      <c r="D93" s="4">
        <f>'Surtaxable Income'!C112</f>
        <v>38697609</v>
      </c>
      <c r="E93" s="4">
        <f>'Surtaxable Income'!D112</f>
        <v>51507888</v>
      </c>
      <c r="F93" s="4">
        <f>'Surtaxable Income'!E112</f>
        <v>21072076</v>
      </c>
      <c r="G93" s="4">
        <f>'Surtaxable Income'!F112</f>
        <v>14361559</v>
      </c>
      <c r="H93" s="4">
        <f>'Surtaxable Income'!G112</f>
        <v>20400492</v>
      </c>
      <c r="I93" s="4">
        <f>'Surtaxable Income'!H112</f>
        <v>24019323</v>
      </c>
      <c r="J93" s="4">
        <f>'Surtaxable Income'!I112</f>
        <v>28998120</v>
      </c>
      <c r="K93" s="4">
        <f>'Surtaxable Income'!J112</f>
        <v>63489066</v>
      </c>
      <c r="L93" s="4">
        <f>'Surtaxable Income'!K112</f>
        <v>73404258</v>
      </c>
      <c r="M93" s="4">
        <f>'Surtaxable Income'!L112</f>
        <v>93149528</v>
      </c>
      <c r="N93" s="4">
        <f>'Surtaxable Income'!M112</f>
        <v>138849192</v>
      </c>
      <c r="O93" s="4">
        <f>'Surtaxable Income'!N112</f>
        <v>107030458</v>
      </c>
      <c r="P93" s="4">
        <f>'Surtaxable Income'!O112</f>
        <v>40220354</v>
      </c>
      <c r="Q93" s="4">
        <f>'Surtaxable Income'!P112</f>
        <v>28101831</v>
      </c>
      <c r="R93" s="4">
        <f>'Surtaxable Income'!Q112</f>
        <v>16418522</v>
      </c>
      <c r="S93" s="4">
        <f>'Surtaxable Income'!R112</f>
        <v>15315911</v>
      </c>
      <c r="T93" s="4">
        <f>'Surtaxable Income'!S112</f>
        <v>25060683</v>
      </c>
      <c r="U93" s="4">
        <f>'Surtaxable Income'!T112</f>
        <v>24837637</v>
      </c>
      <c r="V93" s="4">
        <f>'Surtaxable Income'!U112</f>
        <v>46630325</v>
      </c>
      <c r="W93" s="4">
        <f>'Surtaxable Income'!V112</f>
        <v>49327383</v>
      </c>
      <c r="X93" s="4">
        <f>'Surtaxable Income'!W112</f>
        <v>19677333</v>
      </c>
      <c r="Y93" s="4">
        <f>'Surtaxable Income'!X112</f>
        <v>21345700</v>
      </c>
      <c r="Z93" s="4">
        <f>'Surtaxable Income'!Y112</f>
        <v>24339100</v>
      </c>
      <c r="AA93" s="4">
        <f>'Surtaxable Income'!Z112</f>
        <v>35368484</v>
      </c>
    </row>
    <row r="94" spans="1:27" x14ac:dyDescent="0.2">
      <c r="A94" t="s">
        <v>153</v>
      </c>
      <c r="D94" s="4">
        <f>'Surtaxable Income'!C113</f>
        <v>39243088</v>
      </c>
      <c r="E94" s="4">
        <f>'Surtaxable Income'!D113</f>
        <v>41668483</v>
      </c>
      <c r="F94" s="4">
        <f>'Surtaxable Income'!E113</f>
        <v>21988642</v>
      </c>
      <c r="G94" s="4">
        <f>'Surtaxable Income'!F113</f>
        <v>12844179</v>
      </c>
      <c r="H94" s="4">
        <f>'Surtaxable Income'!G113</f>
        <v>27040438</v>
      </c>
      <c r="I94" s="4">
        <f>'Surtaxable Income'!H113</f>
        <v>20099529</v>
      </c>
      <c r="J94" s="4">
        <f>'Surtaxable Income'!I113</f>
        <v>27509601</v>
      </c>
      <c r="K94" s="4">
        <f>'Surtaxable Income'!J113</f>
        <v>57811724</v>
      </c>
      <c r="L94" s="4">
        <f>'Surtaxable Income'!K113</f>
        <v>67923287</v>
      </c>
      <c r="M94" s="4">
        <f>'Surtaxable Income'!L113</f>
        <v>98074263</v>
      </c>
      <c r="N94" s="4">
        <f>'Surtaxable Income'!M113</f>
        <v>148139980</v>
      </c>
      <c r="O94" s="4">
        <f>'Surtaxable Income'!N113</f>
        <v>102977473</v>
      </c>
      <c r="P94" s="4">
        <f>'Surtaxable Income'!O113</f>
        <v>70545167</v>
      </c>
      <c r="Q94" s="4">
        <f>'Surtaxable Income'!P113</f>
        <v>34953107</v>
      </c>
      <c r="R94" s="4">
        <f>'Surtaxable Income'!Q113</f>
        <v>14116088</v>
      </c>
      <c r="S94" s="4">
        <f>'Surtaxable Income'!R113</f>
        <v>22873638</v>
      </c>
      <c r="T94" s="4">
        <f>'Surtaxable Income'!S113</f>
        <v>24304925</v>
      </c>
      <c r="U94" s="4">
        <f>'Surtaxable Income'!T113</f>
        <v>27479401</v>
      </c>
      <c r="V94" s="4">
        <f>'Surtaxable Income'!U113</f>
        <v>38202708</v>
      </c>
      <c r="W94" s="4">
        <f>'Surtaxable Income'!V113</f>
        <v>35244176</v>
      </c>
      <c r="X94" s="4">
        <f>'Surtaxable Income'!W113</f>
        <v>16393775</v>
      </c>
      <c r="Y94" s="4">
        <f>'Surtaxable Income'!X113</f>
        <v>28386233</v>
      </c>
      <c r="Z94" s="4">
        <f>'Surtaxable Income'!Y113</f>
        <v>25678633</v>
      </c>
      <c r="AA94" s="4">
        <f>'Surtaxable Income'!Z113</f>
        <v>31024800</v>
      </c>
    </row>
    <row r="95" spans="1:27" x14ac:dyDescent="0.2">
      <c r="A95" t="s">
        <v>154</v>
      </c>
      <c r="D95" s="4">
        <f>'Surtaxable Income'!C114</f>
        <v>98243804</v>
      </c>
      <c r="E95" s="4">
        <f>'Surtaxable Income'!D114</f>
        <v>110981762</v>
      </c>
      <c r="F95" s="4">
        <f>'Surtaxable Income'!E114</f>
        <v>55089497</v>
      </c>
      <c r="G95" s="4">
        <f>'Surtaxable Income'!F114</f>
        <v>36567150</v>
      </c>
      <c r="H95" s="4">
        <f>'Surtaxable Income'!G114</f>
        <v>59553585</v>
      </c>
      <c r="I95" s="4">
        <f>'Surtaxable Income'!H114</f>
        <v>59480852</v>
      </c>
      <c r="J95" s="4">
        <f>'Surtaxable Income'!I114</f>
        <v>77804224</v>
      </c>
      <c r="K95" s="4">
        <f>'Surtaxable Income'!J114</f>
        <v>128106293</v>
      </c>
      <c r="L95" s="4">
        <f>'Surtaxable Income'!K114</f>
        <v>177799845</v>
      </c>
      <c r="M95" s="4">
        <f>'Surtaxable Income'!L114</f>
        <v>205112773</v>
      </c>
      <c r="N95" s="4">
        <f>'Surtaxable Income'!M114</f>
        <v>380434055</v>
      </c>
      <c r="O95" s="4">
        <f>'Surtaxable Income'!N114</f>
        <v>348773857</v>
      </c>
      <c r="P95" s="4">
        <f>'Surtaxable Income'!O114</f>
        <v>152546171</v>
      </c>
      <c r="Q95" s="4">
        <f>'Surtaxable Income'!P114</f>
        <v>91762762</v>
      </c>
      <c r="R95" s="4">
        <f>'Surtaxable Income'!Q114</f>
        <v>21119468</v>
      </c>
      <c r="S95" s="4">
        <f>'Surtaxable Income'!R114</f>
        <v>26698651</v>
      </c>
      <c r="T95" s="4">
        <f>'Surtaxable Income'!S114</f>
        <v>33397767</v>
      </c>
      <c r="U95" s="4">
        <f>'Surtaxable Income'!T114</f>
        <v>46074000</v>
      </c>
      <c r="V95" s="4">
        <f>'Surtaxable Income'!U114</f>
        <v>69300033</v>
      </c>
      <c r="W95" s="4">
        <f>'Surtaxable Income'!V114</f>
        <v>50062033</v>
      </c>
      <c r="X95" s="4">
        <f>'Surtaxable Income'!W114</f>
        <v>23039033</v>
      </c>
      <c r="Y95" s="4">
        <f>'Surtaxable Income'!X114</f>
        <v>40899200</v>
      </c>
      <c r="Z95" s="4">
        <f>'Surtaxable Income'!Y114</f>
        <v>57352133</v>
      </c>
      <c r="AA95" s="4">
        <f>'Surtaxable Income'!Z114</f>
        <v>43081408</v>
      </c>
    </row>
    <row r="96" spans="1:27" x14ac:dyDescent="0.2">
      <c r="A96" t="s">
        <v>241</v>
      </c>
      <c r="D96" s="4">
        <f>'Surtaxable Income'!C141</f>
        <v>366220394</v>
      </c>
      <c r="E96" s="4">
        <f>'Surtaxable Income'!D141</f>
        <v>504458801</v>
      </c>
      <c r="F96" s="4">
        <f>'Surtaxable Income'!E141</f>
        <v>529212663</v>
      </c>
      <c r="G96" s="4">
        <f>'Surtaxable Income'!F141</f>
        <v>403493309</v>
      </c>
      <c r="H96" s="4">
        <f>'Surtaxable Income'!G141</f>
        <v>478222535</v>
      </c>
      <c r="I96" s="4">
        <f>'Surtaxable Income'!H141</f>
        <v>542507052</v>
      </c>
      <c r="J96" s="4">
        <f>'Surtaxable Income'!I141</f>
        <v>621811902</v>
      </c>
      <c r="K96" s="4">
        <f>'Surtaxable Income'!J141</f>
        <v>778355570</v>
      </c>
      <c r="L96" s="4">
        <f>'Surtaxable Income'!K141</f>
        <v>768023662</v>
      </c>
      <c r="M96" s="4">
        <f>'Surtaxable Income'!L141</f>
        <v>790419448</v>
      </c>
      <c r="N96" s="4">
        <f>'Surtaxable Income'!M141</f>
        <v>865670420</v>
      </c>
      <c r="O96" s="4">
        <f>'Surtaxable Income'!N141</f>
        <v>836411364</v>
      </c>
      <c r="P96" s="4">
        <f>'Surtaxable Income'!O141</f>
        <v>579605728</v>
      </c>
      <c r="Q96" s="4">
        <f>'Surtaxable Income'!P141</f>
        <v>376026487</v>
      </c>
      <c r="R96" s="4">
        <f>'Surtaxable Income'!Q141</f>
        <v>234603187</v>
      </c>
      <c r="S96" s="4">
        <f>'Surtaxable Income'!R141</f>
        <v>204389267</v>
      </c>
      <c r="T96" s="4">
        <f>'Surtaxable Income'!S141</f>
        <v>269216709</v>
      </c>
      <c r="U96" s="4">
        <f>'Surtaxable Income'!T141</f>
        <v>329818508</v>
      </c>
      <c r="V96" s="4">
        <f>'Surtaxable Income'!U141</f>
        <v>499617520</v>
      </c>
      <c r="W96" s="4">
        <f>'Surtaxable Income'!V141</f>
        <v>481503074.6480062</v>
      </c>
      <c r="X96" s="4">
        <f>'Surtaxable Income'!W141</f>
        <v>363779958</v>
      </c>
      <c r="Y96" s="4">
        <f>'Surtaxable Income'!X141</f>
        <v>437700194.60000002</v>
      </c>
      <c r="Z96" s="4">
        <f>'Surtaxable Income'!Y141</f>
        <v>518539672.23500001</v>
      </c>
      <c r="AA96" s="4">
        <f>'Surtaxable Income'!Z141</f>
        <v>687433496</v>
      </c>
    </row>
    <row r="97" spans="1:27" x14ac:dyDescent="0.2">
      <c r="A97" t="s">
        <v>242</v>
      </c>
      <c r="D97" s="4">
        <f>'Surtaxable Income'!C142</f>
        <v>279226359</v>
      </c>
      <c r="E97" s="4">
        <f>'Surtaxable Income'!D142</f>
        <v>376457979</v>
      </c>
      <c r="F97" s="4">
        <f>'Surtaxable Income'!E142</f>
        <v>395807952</v>
      </c>
      <c r="G97" s="4">
        <f>'Surtaxable Income'!F142</f>
        <v>296152625</v>
      </c>
      <c r="H97" s="4">
        <f>'Surtaxable Income'!G142</f>
        <v>361297370</v>
      </c>
      <c r="I97" s="4">
        <f>'Surtaxable Income'!H142</f>
        <v>409906669.89999849</v>
      </c>
      <c r="J97" s="4">
        <f>'Surtaxable Income'!I142</f>
        <v>474011424</v>
      </c>
      <c r="K97" s="4">
        <f>'Surtaxable Income'!J142</f>
        <v>598561777</v>
      </c>
      <c r="L97" s="4">
        <f>'Surtaxable Income'!K142</f>
        <v>578550254</v>
      </c>
      <c r="M97" s="4">
        <f>'Surtaxable Income'!L142</f>
        <v>598458662</v>
      </c>
      <c r="N97" s="4">
        <f>'Surtaxable Income'!M142</f>
        <v>668180089</v>
      </c>
      <c r="O97" s="4">
        <f>'Surtaxable Income'!N142</f>
        <v>630827827</v>
      </c>
      <c r="P97" s="4">
        <f>'Surtaxable Income'!O142</f>
        <v>418382902</v>
      </c>
      <c r="Q97" s="4">
        <f>'Surtaxable Income'!P142</f>
        <v>255097495</v>
      </c>
      <c r="R97" s="4">
        <f>'Surtaxable Income'!Q142</f>
        <v>180609274</v>
      </c>
      <c r="S97" s="4">
        <f>'Surtaxable Income'!R142</f>
        <v>164128592</v>
      </c>
      <c r="T97" s="4">
        <f>'Surtaxable Income'!S142</f>
        <v>198800727</v>
      </c>
      <c r="U97" s="4">
        <f>'Surtaxable Income'!T142</f>
        <v>243419313</v>
      </c>
      <c r="V97" s="4">
        <f>'Surtaxable Income'!U142</f>
        <v>374399621</v>
      </c>
      <c r="W97" s="4">
        <f>'Surtaxable Income'!V142</f>
        <v>361327496.28104687</v>
      </c>
      <c r="X97" s="4">
        <f>'Surtaxable Income'!W142</f>
        <v>260154976</v>
      </c>
      <c r="Y97" s="4">
        <f>'Surtaxable Income'!X142</f>
        <v>312537035.80000001</v>
      </c>
      <c r="Z97" s="4">
        <f>'Surtaxable Income'!Y142</f>
        <v>370241159.6825</v>
      </c>
      <c r="AA97" s="4">
        <f>'Surtaxable Income'!Z142</f>
        <v>498376602</v>
      </c>
    </row>
    <row r="98" spans="1:27" x14ac:dyDescent="0.2">
      <c r="A98" t="s">
        <v>243</v>
      </c>
      <c r="D98" s="4">
        <f>'Surtaxable Income'!C143</f>
        <v>410534915</v>
      </c>
      <c r="E98" s="4">
        <f>'Surtaxable Income'!D143</f>
        <v>530754145</v>
      </c>
      <c r="F98" s="4">
        <f>'Surtaxable Income'!E143</f>
        <v>543792249</v>
      </c>
      <c r="G98" s="4">
        <f>'Surtaxable Income'!F143</f>
        <v>411904482.22180724</v>
      </c>
      <c r="H98" s="4">
        <f>'Surtaxable Income'!G143</f>
        <v>485037833</v>
      </c>
      <c r="I98" s="4">
        <f>'Surtaxable Income'!H143</f>
        <v>561955938.93663275</v>
      </c>
      <c r="J98" s="4">
        <f>'Surtaxable Income'!I143</f>
        <v>656894117</v>
      </c>
      <c r="K98" s="4">
        <f>'Surtaxable Income'!J143</f>
        <v>842289683</v>
      </c>
      <c r="L98" s="4">
        <f>'Surtaxable Income'!K143</f>
        <v>806552330</v>
      </c>
      <c r="M98" s="4">
        <f>'Surtaxable Income'!L143</f>
        <v>843462655</v>
      </c>
      <c r="N98" s="4">
        <f>'Surtaxable Income'!M143</f>
        <v>950092247</v>
      </c>
      <c r="O98" s="4">
        <f>'Surtaxable Income'!N143</f>
        <v>902576969</v>
      </c>
      <c r="P98" s="4">
        <f>'Surtaxable Income'!O143</f>
        <v>576435618</v>
      </c>
      <c r="Q98" s="4">
        <f>'Surtaxable Income'!P143</f>
        <v>341461983</v>
      </c>
      <c r="R98" s="4">
        <f>'Surtaxable Income'!Q143</f>
        <v>263258998</v>
      </c>
      <c r="S98" s="4">
        <f>'Surtaxable Income'!R143</f>
        <v>238636948</v>
      </c>
      <c r="T98" s="4">
        <f>'Surtaxable Income'!S143</f>
        <v>273423010</v>
      </c>
      <c r="U98" s="4">
        <f>'Surtaxable Income'!T143</f>
        <v>342441050</v>
      </c>
      <c r="V98" s="4">
        <f>'Surtaxable Income'!U143</f>
        <v>550192782</v>
      </c>
      <c r="W98" s="4">
        <f>'Surtaxable Income'!V143</f>
        <v>514360690.61305583</v>
      </c>
      <c r="X98" s="4">
        <f>'Surtaxable Income'!W143</f>
        <v>350814897</v>
      </c>
      <c r="Y98" s="4">
        <f>'Surtaxable Income'!X143</f>
        <v>431041591.39999998</v>
      </c>
      <c r="Z98" s="4">
        <f>'Surtaxable Income'!Y143</f>
        <v>504944544.64249998</v>
      </c>
      <c r="AA98" s="4">
        <f>'Surtaxable Income'!Z143</f>
        <v>682577901</v>
      </c>
    </row>
    <row r="99" spans="1:27" x14ac:dyDescent="0.2">
      <c r="A99" t="s">
        <v>244</v>
      </c>
      <c r="D99" s="4">
        <f>'Surtaxable Income'!C144</f>
        <v>288281436</v>
      </c>
      <c r="E99" s="4">
        <f>'Surtaxable Income'!D144</f>
        <v>370152511</v>
      </c>
      <c r="F99" s="4">
        <f>'Surtaxable Income'!E144</f>
        <v>368184912</v>
      </c>
      <c r="G99" s="4">
        <f>'Surtaxable Income'!F144</f>
        <v>265972184.4860284</v>
      </c>
      <c r="H99" s="4">
        <f>'Surtaxable Income'!G144</f>
        <v>345414297</v>
      </c>
      <c r="I99" s="4">
        <f>'Surtaxable Income'!H144</f>
        <v>370038719.73772484</v>
      </c>
      <c r="J99" s="4">
        <f>'Surtaxable Income'!I144</f>
        <v>433346973</v>
      </c>
      <c r="K99" s="4">
        <f>'Surtaxable Income'!J144</f>
        <v>562408988</v>
      </c>
      <c r="L99" s="4">
        <f>'Surtaxable Income'!K144</f>
        <v>541391198</v>
      </c>
      <c r="M99" s="4">
        <f>'Surtaxable Income'!L144</f>
        <v>577468642</v>
      </c>
      <c r="N99" s="4">
        <f>'Surtaxable Income'!M144</f>
        <v>661704854</v>
      </c>
      <c r="O99" s="4">
        <f>'Surtaxable Income'!N144</f>
        <v>612556088</v>
      </c>
      <c r="P99" s="4">
        <f>'Surtaxable Income'!O144</f>
        <v>375229990</v>
      </c>
      <c r="Q99" s="4">
        <f>'Surtaxable Income'!P144</f>
        <v>219751494</v>
      </c>
      <c r="R99" s="4">
        <f>'Surtaxable Income'!Q144</f>
        <v>177474316</v>
      </c>
      <c r="S99" s="4">
        <f>'Surtaxable Income'!R144</f>
        <v>169410412</v>
      </c>
      <c r="T99" s="4">
        <f>'Surtaxable Income'!S144</f>
        <v>187286813</v>
      </c>
      <c r="U99" s="4">
        <f>'Surtaxable Income'!T144</f>
        <v>235219520</v>
      </c>
      <c r="V99" s="4">
        <f>'Surtaxable Income'!U144</f>
        <v>380364231</v>
      </c>
      <c r="W99" s="4">
        <f>'Surtaxable Income'!V144</f>
        <v>347676290.27054393</v>
      </c>
      <c r="X99" s="4">
        <f>'Surtaxable Income'!W144</f>
        <v>226477986</v>
      </c>
      <c r="Y99" s="4">
        <f>'Surtaxable Income'!X144</f>
        <v>281078627</v>
      </c>
      <c r="Z99" s="4">
        <f>'Surtaxable Income'!Y144</f>
        <v>333804405.505</v>
      </c>
      <c r="AA99" s="4">
        <f>'Surtaxable Income'!Z144</f>
        <v>450935749</v>
      </c>
    </row>
    <row r="100" spans="1:27" x14ac:dyDescent="0.2">
      <c r="A100" t="s">
        <v>245</v>
      </c>
      <c r="D100" s="4">
        <f>'Surtaxable Income'!C145</f>
        <v>203716837</v>
      </c>
      <c r="E100" s="4">
        <f>'Surtaxable Income'!D145</f>
        <v>284768434</v>
      </c>
      <c r="F100" s="4">
        <f>'Surtaxable Income'!E145</f>
        <v>261433828</v>
      </c>
      <c r="G100" s="4">
        <f>'Surtaxable Income'!F145</f>
        <v>184431950.16911373</v>
      </c>
      <c r="H100" s="4">
        <f>'Surtaxable Income'!G145</f>
        <v>243509498</v>
      </c>
      <c r="I100" s="4">
        <f>'Surtaxable Income'!H145</f>
        <v>258545443.41933364</v>
      </c>
      <c r="J100" s="4">
        <f>'Surtaxable Income'!I145</f>
        <v>308324792</v>
      </c>
      <c r="K100" s="4">
        <f>'Surtaxable Income'!J145</f>
        <v>401292620</v>
      </c>
      <c r="L100" s="4">
        <f>'Surtaxable Income'!K145</f>
        <v>393011204</v>
      </c>
      <c r="M100" s="4">
        <f>'Surtaxable Income'!L145</f>
        <v>415670061</v>
      </c>
      <c r="N100" s="4">
        <f>'Surtaxable Income'!M145</f>
        <v>487452845</v>
      </c>
      <c r="O100" s="4">
        <f>'Surtaxable Income'!N145</f>
        <v>426211060</v>
      </c>
      <c r="P100" s="4">
        <f>'Surtaxable Income'!O145</f>
        <v>272753948</v>
      </c>
      <c r="Q100" s="4">
        <f>'Surtaxable Income'!P145</f>
        <v>162570163</v>
      </c>
      <c r="R100" s="4">
        <f>'Surtaxable Income'!Q145</f>
        <v>126996964</v>
      </c>
      <c r="S100" s="4">
        <f>'Surtaxable Income'!R145</f>
        <v>122884411</v>
      </c>
      <c r="T100" s="4">
        <f>'Surtaxable Income'!S145</f>
        <v>129421852</v>
      </c>
      <c r="U100" s="4">
        <f>'Surtaxable Income'!T145</f>
        <v>169931445</v>
      </c>
      <c r="V100" s="4">
        <f>'Surtaxable Income'!U145</f>
        <v>280575562</v>
      </c>
      <c r="W100" s="4">
        <f>'Surtaxable Income'!V145</f>
        <v>250445392.89306697</v>
      </c>
      <c r="X100" s="4">
        <f>'Surtaxable Income'!W145</f>
        <v>153815206</v>
      </c>
      <c r="Y100" s="4">
        <f>'Surtaxable Income'!X145</f>
        <v>196040015.59999999</v>
      </c>
      <c r="Z100" s="4">
        <f>'Surtaxable Income'!Y145</f>
        <v>228730797.21000001</v>
      </c>
      <c r="AA100" s="4">
        <f>'Surtaxable Income'!Z145</f>
        <v>316360903</v>
      </c>
    </row>
    <row r="101" spans="1:27" x14ac:dyDescent="0.2">
      <c r="A101" t="s">
        <v>246</v>
      </c>
      <c r="D101" s="4">
        <f>'Surtaxable Income'!C146</f>
        <v>158164951</v>
      </c>
      <c r="E101" s="4">
        <f>'Surtaxable Income'!D146</f>
        <v>206515321</v>
      </c>
      <c r="F101" s="4">
        <f>'Surtaxable Income'!E146</f>
        <v>194506539</v>
      </c>
      <c r="G101" s="4">
        <f>'Surtaxable Income'!F146</f>
        <v>142048514.19657025</v>
      </c>
      <c r="H101" s="4">
        <f>'Surtaxable Income'!G146</f>
        <v>185650175</v>
      </c>
      <c r="I101" s="4">
        <f>'Surtaxable Income'!H146</f>
        <v>190431430.29555473</v>
      </c>
      <c r="J101" s="4">
        <f>'Surtaxable Income'!I146</f>
        <v>237603699</v>
      </c>
      <c r="K101" s="4">
        <f>'Surtaxable Income'!J146</f>
        <v>297186117</v>
      </c>
      <c r="L101" s="4">
        <f>'Surtaxable Income'!K146</f>
        <v>294967890</v>
      </c>
      <c r="M101" s="4">
        <f>'Surtaxable Income'!L146</f>
        <v>327566197</v>
      </c>
      <c r="N101" s="4">
        <f>'Surtaxable Income'!M146</f>
        <v>368558303</v>
      </c>
      <c r="O101" s="4">
        <f>'Surtaxable Income'!N146</f>
        <v>330621778</v>
      </c>
      <c r="P101" s="4">
        <f>'Surtaxable Income'!O146</f>
        <v>195151190</v>
      </c>
      <c r="Q101" s="4">
        <f>'Surtaxable Income'!P146</f>
        <v>117037478</v>
      </c>
      <c r="R101" s="4">
        <f>'Surtaxable Income'!Q146</f>
        <v>92722127</v>
      </c>
      <c r="S101" s="4">
        <f>'Surtaxable Income'!R146</f>
        <v>91913851</v>
      </c>
      <c r="T101" s="4">
        <f>'Surtaxable Income'!S146</f>
        <v>95235718</v>
      </c>
      <c r="U101" s="4">
        <f>'Surtaxable Income'!T146</f>
        <v>121410178</v>
      </c>
      <c r="V101" s="4">
        <f>'Surtaxable Income'!U146</f>
        <v>212279060</v>
      </c>
      <c r="W101" s="4">
        <f>'Surtaxable Income'!V146</f>
        <v>189874925.64699695</v>
      </c>
      <c r="X101" s="4">
        <f>'Surtaxable Income'!W146</f>
        <v>110219321</v>
      </c>
      <c r="Y101" s="4">
        <f>'Surtaxable Income'!X146</f>
        <v>143632261.80000001</v>
      </c>
      <c r="Z101" s="4">
        <f>'Surtaxable Income'!Y146</f>
        <v>165284356.56</v>
      </c>
      <c r="AA101" s="4">
        <f>'Surtaxable Income'!Z146</f>
        <v>232582899</v>
      </c>
    </row>
    <row r="102" spans="1:27" x14ac:dyDescent="0.2">
      <c r="A102" t="s">
        <v>247</v>
      </c>
      <c r="D102" s="4">
        <f>'Surtaxable Income'!C147</f>
        <v>126460637</v>
      </c>
      <c r="E102" s="4">
        <f>'Surtaxable Income'!D147</f>
        <v>167052648</v>
      </c>
      <c r="F102" s="4">
        <f>'Surtaxable Income'!E147</f>
        <v>147024770</v>
      </c>
      <c r="G102" s="4">
        <f>'Surtaxable Income'!F147</f>
        <v>104738190.75679639</v>
      </c>
      <c r="H102" s="4">
        <f>'Surtaxable Income'!G147</f>
        <v>136079615</v>
      </c>
      <c r="I102" s="4">
        <f>'Surtaxable Income'!H147</f>
        <v>140295172.39433938</v>
      </c>
      <c r="J102" s="4">
        <f>'Surtaxable Income'!I147</f>
        <v>176318181</v>
      </c>
      <c r="K102" s="4">
        <f>'Surtaxable Income'!J147</f>
        <v>235558625</v>
      </c>
      <c r="L102" s="4">
        <f>'Surtaxable Income'!K147</f>
        <v>224646968</v>
      </c>
      <c r="M102" s="4">
        <f>'Surtaxable Income'!L147</f>
        <v>252546854</v>
      </c>
      <c r="N102" s="4">
        <f>'Surtaxable Income'!M147</f>
        <v>296813335</v>
      </c>
      <c r="O102" s="4">
        <f>'Surtaxable Income'!N147</f>
        <v>255890505</v>
      </c>
      <c r="P102" s="4">
        <f>'Surtaxable Income'!O147</f>
        <v>153243655</v>
      </c>
      <c r="Q102" s="4">
        <f>'Surtaxable Income'!P147</f>
        <v>93407821</v>
      </c>
      <c r="R102" s="4">
        <f>'Surtaxable Income'!Q147</f>
        <v>68201703</v>
      </c>
      <c r="S102" s="4">
        <f>'Surtaxable Income'!R147</f>
        <v>62933140</v>
      </c>
      <c r="T102" s="4">
        <f>'Surtaxable Income'!S147</f>
        <v>67722704</v>
      </c>
      <c r="U102" s="4">
        <f>'Surtaxable Income'!T147</f>
        <v>95456062</v>
      </c>
      <c r="V102" s="4">
        <f>'Surtaxable Income'!U147</f>
        <v>157308742</v>
      </c>
      <c r="W102" s="4">
        <f>'Surtaxable Income'!V147</f>
        <v>143829259.28517109</v>
      </c>
      <c r="X102" s="4">
        <f>'Surtaxable Income'!W147</f>
        <v>80861132</v>
      </c>
      <c r="Y102" s="4">
        <f>'Surtaxable Income'!X147</f>
        <v>109254848.59999999</v>
      </c>
      <c r="Z102" s="4">
        <f>'Surtaxable Income'!Y147</f>
        <v>121807451.2225</v>
      </c>
      <c r="AA102" s="4">
        <f>'Surtaxable Income'!Z147</f>
        <v>174542180</v>
      </c>
    </row>
    <row r="103" spans="1:27" x14ac:dyDescent="0.2">
      <c r="A103" t="s">
        <v>248</v>
      </c>
      <c r="D103" s="4">
        <f>'Surtaxable Income'!C148</f>
        <v>102947144</v>
      </c>
      <c r="E103" s="4">
        <f>'Surtaxable Income'!D148</f>
        <v>132629947</v>
      </c>
      <c r="F103" s="4">
        <f>'Surtaxable Income'!E148</f>
        <v>114818467</v>
      </c>
      <c r="G103" s="4">
        <f>'Surtaxable Income'!F148</f>
        <v>79632188.460440695</v>
      </c>
      <c r="H103" s="4">
        <f>'Surtaxable Income'!G148</f>
        <v>110187531</v>
      </c>
      <c r="I103" s="4">
        <f>'Surtaxable Income'!H148</f>
        <v>113068746.61800589</v>
      </c>
      <c r="J103" s="4">
        <f>'Surtaxable Income'!I148</f>
        <v>148715714</v>
      </c>
      <c r="K103" s="4">
        <f>'Surtaxable Income'!J148</f>
        <v>187022125</v>
      </c>
      <c r="L103" s="4">
        <f>'Surtaxable Income'!K148</f>
        <v>187234513</v>
      </c>
      <c r="M103" s="4">
        <f>'Surtaxable Income'!L148</f>
        <v>201696450</v>
      </c>
      <c r="N103" s="4">
        <f>'Surtaxable Income'!M148</f>
        <v>249983632</v>
      </c>
      <c r="O103" s="4">
        <f>'Surtaxable Income'!N148</f>
        <v>206336155</v>
      </c>
      <c r="P103" s="4">
        <f>'Surtaxable Income'!O148</f>
        <v>116706101</v>
      </c>
      <c r="Q103" s="4">
        <f>'Surtaxable Income'!P148</f>
        <v>65355997</v>
      </c>
      <c r="R103" s="4">
        <f>'Surtaxable Income'!Q148</f>
        <v>53923829</v>
      </c>
      <c r="S103" s="4">
        <f>'Surtaxable Income'!R148</f>
        <v>50118010</v>
      </c>
      <c r="T103" s="4">
        <f>'Surtaxable Income'!S148</f>
        <v>56849126</v>
      </c>
      <c r="U103" s="4">
        <f>'Surtaxable Income'!T148</f>
        <v>75958330</v>
      </c>
      <c r="V103" s="4">
        <f>'Surtaxable Income'!U148</f>
        <v>126930002</v>
      </c>
      <c r="W103" s="4">
        <f>'Surtaxable Income'!V148</f>
        <v>109911169.02690583</v>
      </c>
      <c r="X103" s="4">
        <f>'Surtaxable Income'!W148</f>
        <v>67333490</v>
      </c>
      <c r="Y103" s="4">
        <f>'Surtaxable Income'!X148</f>
        <v>80105983.200000003</v>
      </c>
      <c r="Z103" s="4">
        <f>'Surtaxable Income'!Y148</f>
        <v>99494657</v>
      </c>
      <c r="AA103" s="4">
        <f>'Surtaxable Income'!Z148</f>
        <v>138089504</v>
      </c>
    </row>
    <row r="104" spans="1:27" x14ac:dyDescent="0.2">
      <c r="A104" t="s">
        <v>249</v>
      </c>
      <c r="D104" s="4">
        <f>'Surtaxable Income'!C149</f>
        <v>88431168</v>
      </c>
      <c r="E104" s="4">
        <f>'Surtaxable Income'!D149</f>
        <v>105530859</v>
      </c>
      <c r="F104" s="4">
        <f>'Surtaxable Income'!E149</f>
        <v>92602729</v>
      </c>
      <c r="G104" s="4">
        <f>'Surtaxable Income'!F149</f>
        <v>61930259.096544124</v>
      </c>
      <c r="H104" s="4">
        <f>'Surtaxable Income'!G149</f>
        <v>78424790</v>
      </c>
      <c r="I104" s="4">
        <f>'Surtaxable Income'!H149</f>
        <v>88469860.732536674</v>
      </c>
      <c r="J104" s="4">
        <f>'Surtaxable Income'!I149</f>
        <v>113147101</v>
      </c>
      <c r="K104" s="4">
        <f>'Surtaxable Income'!J149</f>
        <v>152697738</v>
      </c>
      <c r="L104" s="4">
        <f>'Surtaxable Income'!K149</f>
        <v>147968655</v>
      </c>
      <c r="M104" s="4">
        <f>'Surtaxable Income'!L149</f>
        <v>168395403</v>
      </c>
      <c r="N104" s="4">
        <f>'Surtaxable Income'!M149</f>
        <v>206591662</v>
      </c>
      <c r="O104" s="4">
        <f>'Surtaxable Income'!N149</f>
        <v>169499097</v>
      </c>
      <c r="P104" s="4">
        <f>'Surtaxable Income'!O149</f>
        <v>93376172</v>
      </c>
      <c r="Q104" s="4">
        <f>'Surtaxable Income'!P149</f>
        <v>64672680</v>
      </c>
      <c r="R104" s="4">
        <f>'Surtaxable Income'!Q149</f>
        <v>39686410</v>
      </c>
      <c r="S104" s="4">
        <f>'Surtaxable Income'!R149</f>
        <v>40337538</v>
      </c>
      <c r="T104" s="4">
        <f>'Surtaxable Income'!S149</f>
        <v>42701623</v>
      </c>
      <c r="U104" s="4">
        <f>'Surtaxable Income'!T149</f>
        <v>54387317</v>
      </c>
      <c r="V104" s="4">
        <f>'Surtaxable Income'!U149</f>
        <v>105214419</v>
      </c>
      <c r="W104" s="4">
        <f>'Surtaxable Income'!V149</f>
        <v>87141032.631578952</v>
      </c>
      <c r="X104" s="4">
        <f>'Surtaxable Income'!W149</f>
        <v>49477513</v>
      </c>
      <c r="Y104" s="4">
        <f>'Surtaxable Income'!X149</f>
        <v>66049425</v>
      </c>
      <c r="Z104" s="4">
        <f>'Surtaxable Income'!Y149</f>
        <v>75897281.737499997</v>
      </c>
      <c r="AA104" s="4">
        <f>'Surtaxable Income'!Z149</f>
        <v>111319204</v>
      </c>
    </row>
    <row r="105" spans="1:27" x14ac:dyDescent="0.2">
      <c r="A105" t="s">
        <v>250</v>
      </c>
      <c r="D105" s="4">
        <f>'Surtaxable Income'!C150</f>
        <v>284106740</v>
      </c>
      <c r="E105" s="4">
        <f>'Surtaxable Income'!D150</f>
        <v>358392923</v>
      </c>
      <c r="F105" s="4">
        <f>'Surtaxable Income'!E150</f>
        <v>265511505</v>
      </c>
      <c r="G105" s="4">
        <f>'Surtaxable Income'!F150</f>
        <v>161073197.13233188</v>
      </c>
      <c r="H105" s="4">
        <f>'Surtaxable Income'!G150</f>
        <v>234738415</v>
      </c>
      <c r="I105" s="4">
        <f>'Surtaxable Income'!H150</f>
        <v>253489684.07200357</v>
      </c>
      <c r="J105" s="4">
        <f>'Surtaxable Income'!I150</f>
        <v>328995575</v>
      </c>
      <c r="K105" s="4">
        <f>'Surtaxable Income'!J150</f>
        <v>470805342</v>
      </c>
      <c r="L105" s="4">
        <f>'Surtaxable Income'!K150</f>
        <v>469520722</v>
      </c>
      <c r="M105" s="4">
        <f>'Surtaxable Income'!L150</f>
        <v>520804169</v>
      </c>
      <c r="N105" s="4">
        <f>'Surtaxable Income'!M150</f>
        <v>665468293</v>
      </c>
      <c r="O105" s="4">
        <f>'Surtaxable Income'!N150</f>
        <v>547072571</v>
      </c>
      <c r="P105" s="4">
        <f>'Surtaxable Income'!O150</f>
        <v>310282853</v>
      </c>
      <c r="Q105" s="4">
        <f>'Surtaxable Income'!P150</f>
        <v>177545339</v>
      </c>
      <c r="R105" s="4">
        <f>'Surtaxable Income'!Q150</f>
        <v>113181876</v>
      </c>
      <c r="S105" s="4">
        <f>'Surtaxable Income'!R150</f>
        <v>113714564</v>
      </c>
      <c r="T105" s="4">
        <f>'Surtaxable Income'!S150</f>
        <v>115559785</v>
      </c>
      <c r="U105" s="4">
        <f>'Surtaxable Income'!T150</f>
        <v>163228432</v>
      </c>
      <c r="V105" s="4">
        <f>'Surtaxable Income'!U150</f>
        <v>305417790</v>
      </c>
      <c r="W105" s="4">
        <f>'Surtaxable Income'!V150</f>
        <v>258413636.58734852</v>
      </c>
      <c r="X105" s="4">
        <f>'Surtaxable Income'!W150</f>
        <v>145445494</v>
      </c>
      <c r="Y105" s="4">
        <f>'Surtaxable Income'!X150</f>
        <v>184624633.80000001</v>
      </c>
      <c r="Z105" s="4">
        <f>'Surtaxable Income'!Y150</f>
        <v>223805275.285</v>
      </c>
      <c r="AA105" s="4">
        <f>'Surtaxable Income'!Z150</f>
        <v>319465801</v>
      </c>
    </row>
    <row r="106" spans="1:27" x14ac:dyDescent="0.2">
      <c r="A106" t="s">
        <v>251</v>
      </c>
      <c r="D106" s="4">
        <f>'Surtaxable Income'!C151</f>
        <v>148743575</v>
      </c>
      <c r="E106" s="4">
        <f>'Surtaxable Income'!D151</f>
        <v>187816010</v>
      </c>
      <c r="F106" s="4">
        <f>'Surtaxable Income'!E151</f>
        <v>100966280</v>
      </c>
      <c r="G106" s="4">
        <f>'Surtaxable Income'!F151</f>
        <v>76248899.874230832</v>
      </c>
      <c r="H106" s="4">
        <f>'Surtaxable Income'!G151</f>
        <v>115131492</v>
      </c>
      <c r="I106" s="4">
        <f>'Surtaxable Income'!H151</f>
        <v>111802942.75155294</v>
      </c>
      <c r="J106" s="4">
        <f>'Surtaxable Income'!I151</f>
        <v>156201910</v>
      </c>
      <c r="K106" s="4">
        <f>'Surtaxable Income'!J151</f>
        <v>235902838</v>
      </c>
      <c r="L106" s="4">
        <f>'Surtaxable Income'!K151</f>
        <v>248398502</v>
      </c>
      <c r="M106" s="4">
        <f>'Surtaxable Income'!L151</f>
        <v>282666461</v>
      </c>
      <c r="N106" s="4">
        <f>'Surtaxable Income'!M151</f>
        <v>386448585</v>
      </c>
      <c r="O106" s="4">
        <f>'Surtaxable Income'!N151</f>
        <v>307541512</v>
      </c>
      <c r="P106" s="4">
        <f>'Surtaxable Income'!O151</f>
        <v>152997684</v>
      </c>
      <c r="Q106" s="4">
        <f>'Surtaxable Income'!P151</f>
        <v>92717995</v>
      </c>
      <c r="R106" s="4">
        <f>'Surtaxable Income'!Q151</f>
        <v>57306955</v>
      </c>
      <c r="S106" s="4">
        <f>'Surtaxable Income'!R151</f>
        <v>60667941</v>
      </c>
      <c r="T106" s="4">
        <f>'Surtaxable Income'!S151</f>
        <v>61551984</v>
      </c>
      <c r="U106" s="4">
        <f>'Surtaxable Income'!T151</f>
        <v>88850608</v>
      </c>
      <c r="V106" s="4">
        <f>'Surtaxable Income'!U151</f>
        <v>154082831</v>
      </c>
      <c r="W106" s="4">
        <f>'Surtaxable Income'!V151</f>
        <v>127135488.55329949</v>
      </c>
      <c r="X106" s="4">
        <f>'Surtaxable Income'!W151</f>
        <v>63072251</v>
      </c>
      <c r="Y106" s="4">
        <f>'Surtaxable Income'!X151</f>
        <v>89564461</v>
      </c>
      <c r="Z106" s="4">
        <f>'Surtaxable Income'!Y151</f>
        <v>107352026.25</v>
      </c>
      <c r="AA106" s="4">
        <f>'Surtaxable Income'!Z151</f>
        <v>155563843</v>
      </c>
    </row>
    <row r="107" spans="1:27" x14ac:dyDescent="0.2">
      <c r="A107" t="s">
        <v>252</v>
      </c>
      <c r="D107" s="4">
        <f>'Surtaxable Income'!C152</f>
        <v>89325520</v>
      </c>
      <c r="E107" s="4">
        <f>'Surtaxable Income'!D152</f>
        <v>115428091</v>
      </c>
      <c r="F107" s="4">
        <f>'Surtaxable Income'!E152</f>
        <v>68307141</v>
      </c>
      <c r="G107" s="4">
        <f>'Surtaxable Income'!F152</f>
        <v>45295466.570964269</v>
      </c>
      <c r="H107" s="4">
        <f>'Surtaxable Income'!G152</f>
        <v>63629403</v>
      </c>
      <c r="I107" s="4">
        <f>'Surtaxable Income'!H152</f>
        <v>61708147.21328868</v>
      </c>
      <c r="J107" s="4">
        <f>'Surtaxable Income'!I152</f>
        <v>95951250</v>
      </c>
      <c r="K107" s="4">
        <f>'Surtaxable Income'!J152</f>
        <v>152396057</v>
      </c>
      <c r="L107" s="4">
        <f>'Surtaxable Income'!K152</f>
        <v>148156350</v>
      </c>
      <c r="M107" s="4">
        <f>'Surtaxable Income'!L152</f>
        <v>178749539</v>
      </c>
      <c r="N107" s="4">
        <f>'Surtaxable Income'!M152</f>
        <v>259848481</v>
      </c>
      <c r="O107" s="4">
        <f>'Surtaxable Income'!N152</f>
        <v>202471617</v>
      </c>
      <c r="P107" s="4">
        <f>'Surtaxable Income'!O152</f>
        <v>86298033</v>
      </c>
      <c r="Q107" s="4">
        <f>'Surtaxable Income'!P152</f>
        <v>47715427</v>
      </c>
      <c r="R107" s="4">
        <f>'Surtaxable Income'!Q152</f>
        <v>33167184</v>
      </c>
      <c r="S107" s="4">
        <f>'Surtaxable Income'!R152</f>
        <v>34933663</v>
      </c>
      <c r="T107" s="4">
        <f>'Surtaxable Income'!S152</f>
        <v>44755900</v>
      </c>
      <c r="U107" s="4">
        <f>'Surtaxable Income'!T152</f>
        <v>52013276</v>
      </c>
      <c r="V107" s="4">
        <f>'Surtaxable Income'!U152</f>
        <v>93911025</v>
      </c>
      <c r="W107" s="4">
        <f>'Surtaxable Income'!V152</f>
        <v>80229672.483221471</v>
      </c>
      <c r="X107" s="4">
        <f>'Surtaxable Income'!W152</f>
        <v>43966027</v>
      </c>
      <c r="Y107" s="4">
        <f>'Surtaxable Income'!X152</f>
        <v>50330143</v>
      </c>
      <c r="Z107" s="4">
        <f>'Surtaxable Income'!Y152</f>
        <v>58610792.695</v>
      </c>
      <c r="AA107" s="4">
        <f>'Surtaxable Income'!Z152</f>
        <v>85001384</v>
      </c>
    </row>
    <row r="108" spans="1:27" x14ac:dyDescent="0.2">
      <c r="A108" t="s">
        <v>253</v>
      </c>
      <c r="D108" s="4">
        <f>'Surtaxable Income'!C153</f>
        <v>66955722</v>
      </c>
      <c r="E108" s="4">
        <f>'Surtaxable Income'!D153</f>
        <v>67904435</v>
      </c>
      <c r="F108" s="4">
        <f>'Surtaxable Income'!E153</f>
        <v>45865252</v>
      </c>
      <c r="G108" s="4">
        <f>'Surtaxable Income'!F153</f>
        <v>22406759.589546997</v>
      </c>
      <c r="H108" s="4">
        <f>'Surtaxable Income'!G153</f>
        <v>45776131</v>
      </c>
      <c r="I108" s="4">
        <f>'Surtaxable Income'!H153</f>
        <v>41519906.338518873</v>
      </c>
      <c r="J108" s="4">
        <f>'Surtaxable Income'!I153</f>
        <v>51196591</v>
      </c>
      <c r="K108" s="4">
        <f>'Surtaxable Income'!J153</f>
        <v>102597066</v>
      </c>
      <c r="L108" s="4">
        <f>'Surtaxable Income'!K153</f>
        <v>107342395</v>
      </c>
      <c r="M108" s="4">
        <f>'Surtaxable Income'!L153</f>
        <v>128946952</v>
      </c>
      <c r="N108" s="4">
        <f>'Surtaxable Income'!M153</f>
        <v>178339824</v>
      </c>
      <c r="O108" s="4">
        <f>'Surtaxable Income'!N153</f>
        <v>154845578</v>
      </c>
      <c r="P108" s="4">
        <f>'Surtaxable Income'!O153</f>
        <v>70936032</v>
      </c>
      <c r="Q108" s="4">
        <f>'Surtaxable Income'!P153</f>
        <v>37269526</v>
      </c>
      <c r="R108" s="4">
        <f>'Surtaxable Income'!Q153</f>
        <v>18847771</v>
      </c>
      <c r="S108" s="4">
        <f>'Surtaxable Income'!R153</f>
        <v>20516919</v>
      </c>
      <c r="T108" s="4">
        <f>'Surtaxable Income'!S153</f>
        <v>33172824</v>
      </c>
      <c r="U108" s="4">
        <f>'Surtaxable Income'!T153</f>
        <v>37075008</v>
      </c>
      <c r="V108" s="4">
        <f>'Surtaxable Income'!U153</f>
        <v>56517125</v>
      </c>
      <c r="W108" s="4">
        <f>'Surtaxable Income'!V153</f>
        <v>51518495.463525474</v>
      </c>
      <c r="X108" s="4">
        <f>'Surtaxable Income'!W153</f>
        <v>26257379</v>
      </c>
      <c r="Y108" s="4">
        <f>'Surtaxable Income'!X153</f>
        <v>38423652.399999999</v>
      </c>
      <c r="Z108" s="4">
        <f>'Surtaxable Income'!Y153</f>
        <v>43435236.5</v>
      </c>
      <c r="AA108" s="4">
        <f>'Surtaxable Income'!Z153</f>
        <v>52225538</v>
      </c>
    </row>
    <row r="109" spans="1:27" x14ac:dyDescent="0.2">
      <c r="A109" t="s">
        <v>254</v>
      </c>
      <c r="D109" s="4">
        <f>'Surtaxable Income'!C154</f>
        <v>90420665</v>
      </c>
      <c r="E109" s="4">
        <f>'Surtaxable Income'!D154</f>
        <v>96614153</v>
      </c>
      <c r="F109" s="4">
        <f>'Surtaxable Income'!E154</f>
        <v>58252657</v>
      </c>
      <c r="G109" s="4">
        <f>'Surtaxable Income'!F154</f>
        <v>32894397.373967838</v>
      </c>
      <c r="H109" s="4">
        <f>'Surtaxable Income'!G154</f>
        <v>55514661</v>
      </c>
      <c r="I109" s="4">
        <f>'Surtaxable Income'!H154</f>
        <v>60002136.410696223</v>
      </c>
      <c r="J109" s="4">
        <f>'Surtaxable Income'!I154</f>
        <v>80466344</v>
      </c>
      <c r="K109" s="4">
        <f>'Surtaxable Income'!J154</f>
        <v>128608152</v>
      </c>
      <c r="L109" s="4">
        <f>'Surtaxable Income'!K154</f>
        <v>135455669</v>
      </c>
      <c r="M109" s="4">
        <f>'Surtaxable Income'!L154</f>
        <v>180290580</v>
      </c>
      <c r="N109" s="4">
        <f>'Surtaxable Income'!M154</f>
        <v>275680403</v>
      </c>
      <c r="O109" s="4">
        <f>'Surtaxable Income'!N154</f>
        <v>185892588</v>
      </c>
      <c r="P109" s="4">
        <f>'Surtaxable Income'!O154</f>
        <v>93626656</v>
      </c>
      <c r="Q109" s="4">
        <f>'Surtaxable Income'!P154</f>
        <v>46596088</v>
      </c>
      <c r="R109" s="4">
        <f>'Surtaxable Income'!Q154</f>
        <v>30953351</v>
      </c>
      <c r="S109" s="4">
        <f>'Surtaxable Income'!R154</f>
        <v>23614150</v>
      </c>
      <c r="T109" s="4">
        <f>'Surtaxable Income'!S154</f>
        <v>26259425</v>
      </c>
      <c r="U109" s="4">
        <f>'Surtaxable Income'!T154</f>
        <v>44834642</v>
      </c>
      <c r="V109" s="4">
        <f>'Surtaxable Income'!U154</f>
        <v>74662803</v>
      </c>
      <c r="W109" s="4">
        <f>'Surtaxable Income'!V154</f>
        <v>64111347.727532916</v>
      </c>
      <c r="X109" s="4">
        <f>'Surtaxable Income'!W154</f>
        <v>37443799</v>
      </c>
      <c r="Y109" s="4">
        <f>'Surtaxable Income'!X154</f>
        <v>39615590</v>
      </c>
      <c r="Z109" s="4">
        <f>'Surtaxable Income'!Y154</f>
        <v>55685092.722499996</v>
      </c>
      <c r="AA109" s="4">
        <f>'Surtaxable Income'!Z154</f>
        <v>72400752</v>
      </c>
    </row>
    <row r="110" spans="1:27" x14ac:dyDescent="0.2">
      <c r="A110" t="s">
        <v>255</v>
      </c>
      <c r="D110" s="4">
        <f>'Surtaxable Income'!C155</f>
        <v>54124763</v>
      </c>
      <c r="E110" s="4">
        <f>'Surtaxable Income'!D155</f>
        <v>62456795</v>
      </c>
      <c r="F110" s="4">
        <f>'Surtaxable Income'!E155</f>
        <v>31060895</v>
      </c>
      <c r="G110" s="4">
        <f>'Surtaxable Income'!F155</f>
        <v>27081724.648432888</v>
      </c>
      <c r="H110" s="4">
        <f>'Surtaxable Income'!G155</f>
        <v>36304891</v>
      </c>
      <c r="I110" s="4">
        <f>'Surtaxable Income'!H155</f>
        <v>34087503.402048633</v>
      </c>
      <c r="J110" s="4">
        <f>'Surtaxable Income'!I155</f>
        <v>44680910</v>
      </c>
      <c r="K110" s="4">
        <f>'Surtaxable Income'!J155</f>
        <v>87130985</v>
      </c>
      <c r="L110" s="4">
        <f>'Surtaxable Income'!K155</f>
        <v>84975135</v>
      </c>
      <c r="M110" s="4">
        <f>'Surtaxable Income'!L155</f>
        <v>119042235</v>
      </c>
      <c r="N110" s="4">
        <f>'Surtaxable Income'!M155</f>
        <v>168324191</v>
      </c>
      <c r="O110" s="4">
        <f>'Surtaxable Income'!N155</f>
        <v>140920987</v>
      </c>
      <c r="P110" s="4">
        <f>'Surtaxable Income'!O155</f>
        <v>46353390</v>
      </c>
      <c r="Q110" s="4">
        <f>'Surtaxable Income'!P155</f>
        <v>32375198</v>
      </c>
      <c r="R110" s="4">
        <f>'Surtaxable Income'!Q155</f>
        <v>16423352</v>
      </c>
      <c r="S110" s="4">
        <f>'Surtaxable Income'!R155</f>
        <v>18497194</v>
      </c>
      <c r="T110" s="4">
        <f>'Surtaxable Income'!S155</f>
        <v>17328950</v>
      </c>
      <c r="U110" s="4">
        <f>'Surtaxable Income'!T155</f>
        <v>32645475</v>
      </c>
      <c r="V110" s="4">
        <f>'Surtaxable Income'!U155</f>
        <v>49149566</v>
      </c>
      <c r="W110" s="4">
        <f>'Surtaxable Income'!V155</f>
        <v>43113520.187594704</v>
      </c>
      <c r="X110" s="4">
        <f>'Surtaxable Income'!W155</f>
        <v>20895193</v>
      </c>
      <c r="Y110" s="4">
        <f>'Surtaxable Income'!X155</f>
        <v>33110968</v>
      </c>
      <c r="Z110" s="4">
        <f>'Surtaxable Income'!Y155</f>
        <v>35407537.75</v>
      </c>
      <c r="AA110" s="4">
        <f>'Surtaxable Income'!Z155</f>
        <v>42808159</v>
      </c>
    </row>
    <row r="111" spans="1:27" x14ac:dyDescent="0.2">
      <c r="A111" t="s">
        <v>256</v>
      </c>
      <c r="D111" s="4">
        <f>'Surtaxable Income'!C156</f>
        <v>80377939</v>
      </c>
      <c r="E111" s="4">
        <f>'Surtaxable Income'!D156</f>
        <v>76782508</v>
      </c>
      <c r="F111" s="4">
        <f>'Surtaxable Income'!E156</f>
        <v>58890818</v>
      </c>
      <c r="G111" s="4">
        <f>'Surtaxable Income'!F156</f>
        <v>28253234.625781298</v>
      </c>
      <c r="H111" s="4">
        <f>'Surtaxable Income'!G156</f>
        <v>53307266</v>
      </c>
      <c r="I111" s="4">
        <f>'Surtaxable Income'!H156</f>
        <v>44332205.275751285</v>
      </c>
      <c r="J111" s="4">
        <f>'Surtaxable Income'!I156</f>
        <v>75256576</v>
      </c>
      <c r="K111" s="4">
        <f>'Surtaxable Income'!J156</f>
        <v>124511263</v>
      </c>
      <c r="L111" s="4">
        <f>'Surtaxable Income'!K156</f>
        <v>127866389</v>
      </c>
      <c r="M111" s="4">
        <f>'Surtaxable Income'!L156</f>
        <v>147088553</v>
      </c>
      <c r="N111" s="4">
        <f>'Surtaxable Income'!M156</f>
        <v>264897829</v>
      </c>
      <c r="O111" s="4">
        <f>'Surtaxable Income'!N156</f>
        <v>210335694</v>
      </c>
      <c r="P111" s="4">
        <f>'Surtaxable Income'!O156</f>
        <v>93096873</v>
      </c>
      <c r="Q111" s="4">
        <f>'Surtaxable Income'!P156</f>
        <v>49568873</v>
      </c>
      <c r="R111" s="4">
        <f>'Surtaxable Income'!Q156</f>
        <v>32751709</v>
      </c>
      <c r="S111" s="4">
        <f>'Surtaxable Income'!R156</f>
        <v>28435769</v>
      </c>
      <c r="T111" s="4">
        <f>'Surtaxable Income'!S156</f>
        <v>34230217</v>
      </c>
      <c r="U111" s="4">
        <f>'Surtaxable Income'!T156</f>
        <v>48749585</v>
      </c>
      <c r="V111" s="4">
        <f>'Surtaxable Income'!U156</f>
        <v>75753068</v>
      </c>
      <c r="W111" s="4">
        <f>'Surtaxable Income'!V156</f>
        <v>62979206.405946992</v>
      </c>
      <c r="X111" s="4">
        <f>'Surtaxable Income'!W156</f>
        <v>34748708</v>
      </c>
      <c r="Y111" s="4">
        <f>'Surtaxable Income'!X156</f>
        <v>44201007</v>
      </c>
      <c r="Z111" s="4">
        <f>'Surtaxable Income'!Y156</f>
        <v>42125830.972499996</v>
      </c>
      <c r="AA111" s="4">
        <f>'Surtaxable Income'!Z156</f>
        <v>55021504</v>
      </c>
    </row>
    <row r="112" spans="1:27" x14ac:dyDescent="0.2">
      <c r="A112" t="s">
        <v>257</v>
      </c>
      <c r="D112" s="4">
        <f>'Surtaxable Income'!C157</f>
        <v>38697609</v>
      </c>
      <c r="E112" s="4">
        <f>'Surtaxable Income'!D157</f>
        <v>51507888</v>
      </c>
      <c r="F112" s="4">
        <f>'Surtaxable Income'!E157</f>
        <v>21072076</v>
      </c>
      <c r="G112" s="4">
        <f>'Surtaxable Income'!F157</f>
        <v>14094184.586397756</v>
      </c>
      <c r="H112" s="4">
        <f>'Surtaxable Income'!G157</f>
        <v>20400492</v>
      </c>
      <c r="I112" s="4">
        <f>'Surtaxable Income'!H157</f>
        <v>26439410.380097702</v>
      </c>
      <c r="J112" s="4">
        <f>'Surtaxable Income'!I157</f>
        <v>28998120</v>
      </c>
      <c r="K112" s="4">
        <f>'Surtaxable Income'!J157</f>
        <v>63489066</v>
      </c>
      <c r="L112" s="4">
        <f>'Surtaxable Income'!K157</f>
        <v>73404258</v>
      </c>
      <c r="M112" s="4">
        <f>'Surtaxable Income'!L157</f>
        <v>93149528</v>
      </c>
      <c r="N112" s="4">
        <f>'Surtaxable Income'!M157</f>
        <v>138849192</v>
      </c>
      <c r="O112" s="4">
        <f>'Surtaxable Income'!N157</f>
        <v>107030458</v>
      </c>
      <c r="P112" s="4">
        <f>'Surtaxable Income'!O157</f>
        <v>40220354</v>
      </c>
      <c r="Q112" s="4">
        <f>'Surtaxable Income'!P157</f>
        <v>28101831</v>
      </c>
      <c r="R112" s="4">
        <f>'Surtaxable Income'!Q157</f>
        <v>16418522</v>
      </c>
      <c r="S112" s="4">
        <f>'Surtaxable Income'!R157</f>
        <v>15275686</v>
      </c>
      <c r="T112" s="4">
        <f>'Surtaxable Income'!S157</f>
        <v>25060683</v>
      </c>
      <c r="U112" s="4">
        <f>'Surtaxable Income'!T157</f>
        <v>24837637</v>
      </c>
      <c r="V112" s="4">
        <f>'Surtaxable Income'!U157</f>
        <v>46630325</v>
      </c>
      <c r="W112" s="4">
        <f>'Surtaxable Income'!V157</f>
        <v>48621018.352443911</v>
      </c>
      <c r="X112" s="4">
        <f>'Surtaxable Income'!W157</f>
        <v>19677333</v>
      </c>
      <c r="Y112" s="4">
        <f>'Surtaxable Income'!X157</f>
        <v>21355320</v>
      </c>
      <c r="Z112" s="4">
        <f>'Surtaxable Income'!Y157</f>
        <v>24347558.75</v>
      </c>
      <c r="AA112" s="4">
        <f>'Surtaxable Income'!Z157</f>
        <v>35368484</v>
      </c>
    </row>
    <row r="113" spans="1:27" x14ac:dyDescent="0.2">
      <c r="A113" t="s">
        <v>258</v>
      </c>
      <c r="D113" s="4">
        <f>'Surtaxable Income'!C158</f>
        <v>39243088</v>
      </c>
      <c r="E113" s="4">
        <f>'Surtaxable Income'!D158</f>
        <v>41668483</v>
      </c>
      <c r="F113" s="4">
        <f>'Surtaxable Income'!E158</f>
        <v>21988642</v>
      </c>
      <c r="G113" s="4">
        <f>'Surtaxable Income'!F158</f>
        <v>12782378.813767763</v>
      </c>
      <c r="H113" s="4">
        <f>'Surtaxable Income'!G158</f>
        <v>27040438</v>
      </c>
      <c r="I113" s="4">
        <f>'Surtaxable Income'!H158</f>
        <v>20141491.866856024</v>
      </c>
      <c r="J113" s="4">
        <f>'Surtaxable Income'!I158</f>
        <v>27509601</v>
      </c>
      <c r="K113" s="4">
        <f>'Surtaxable Income'!J158</f>
        <v>57811724</v>
      </c>
      <c r="L113" s="4">
        <f>'Surtaxable Income'!K158</f>
        <v>67923287</v>
      </c>
      <c r="M113" s="4">
        <f>'Surtaxable Income'!L158</f>
        <v>98074263</v>
      </c>
      <c r="N113" s="4">
        <f>'Surtaxable Income'!M158</f>
        <v>148139980</v>
      </c>
      <c r="O113" s="4">
        <f>'Surtaxable Income'!N158</f>
        <v>102977473</v>
      </c>
      <c r="P113" s="4">
        <f>'Surtaxable Income'!O158</f>
        <v>70545167</v>
      </c>
      <c r="Q113" s="4">
        <f>'Surtaxable Income'!P158</f>
        <v>34953107</v>
      </c>
      <c r="R113" s="4">
        <f>'Surtaxable Income'!Q158</f>
        <v>14116088</v>
      </c>
      <c r="S113" s="4">
        <f>'Surtaxable Income'!R158</f>
        <v>22829438</v>
      </c>
      <c r="T113" s="4">
        <f>'Surtaxable Income'!S158</f>
        <v>24304925</v>
      </c>
      <c r="U113" s="4">
        <f>'Surtaxable Income'!T158</f>
        <v>27479401</v>
      </c>
      <c r="V113" s="4">
        <f>'Surtaxable Income'!U158</f>
        <v>38202708</v>
      </c>
      <c r="W113" s="4">
        <f>'Surtaxable Income'!V158</f>
        <v>34633966.857142858</v>
      </c>
      <c r="X113" s="4">
        <f>'Surtaxable Income'!W158</f>
        <v>16393775</v>
      </c>
      <c r="Y113" s="4">
        <f>'Surtaxable Income'!X158</f>
        <v>28396053</v>
      </c>
      <c r="Z113" s="4">
        <f>'Surtaxable Income'!Y158</f>
        <v>25686083.9025</v>
      </c>
      <c r="AA113" s="4">
        <f>'Surtaxable Income'!Z158</f>
        <v>31024800</v>
      </c>
    </row>
    <row r="114" spans="1:27" x14ac:dyDescent="0.2">
      <c r="A114" t="s">
        <v>259</v>
      </c>
      <c r="D114" s="4">
        <f>'Surtaxable Income'!C159</f>
        <v>98243804</v>
      </c>
      <c r="E114" s="4">
        <f>'Surtaxable Income'!D159</f>
        <v>110981762</v>
      </c>
      <c r="F114" s="4">
        <f>'Surtaxable Income'!E159</f>
        <v>55089497</v>
      </c>
      <c r="G114" s="4">
        <f>'Surtaxable Income'!F159</f>
        <v>36298227.824614272</v>
      </c>
      <c r="H114" s="4">
        <f>'Surtaxable Income'!G159</f>
        <v>59553585</v>
      </c>
      <c r="I114" s="4">
        <f>'Surtaxable Income'!H159</f>
        <v>60956194.685820699</v>
      </c>
      <c r="J114" s="4">
        <f>'Surtaxable Income'!I159</f>
        <v>77804224</v>
      </c>
      <c r="K114" s="4">
        <f>'Surtaxable Income'!J159</f>
        <v>128106293</v>
      </c>
      <c r="L114" s="4">
        <f>'Surtaxable Income'!K159</f>
        <v>177799845</v>
      </c>
      <c r="M114" s="4">
        <f>'Surtaxable Income'!L159</f>
        <v>205112773</v>
      </c>
      <c r="N114" s="4">
        <f>'Surtaxable Income'!M159</f>
        <v>380434055</v>
      </c>
      <c r="O114" s="4">
        <f>'Surtaxable Income'!N159</f>
        <v>348773857</v>
      </c>
      <c r="P114" s="4">
        <f>'Surtaxable Income'!O159</f>
        <v>152546171</v>
      </c>
      <c r="Q114" s="4">
        <f>'Surtaxable Income'!P159</f>
        <v>91762762</v>
      </c>
      <c r="R114" s="4">
        <f>'Surtaxable Income'!Q159</f>
        <v>21119468</v>
      </c>
      <c r="S114" s="4">
        <f>'Surtaxable Income'!R159</f>
        <v>26657602</v>
      </c>
      <c r="T114" s="4">
        <f>'Surtaxable Income'!S159</f>
        <v>33397767</v>
      </c>
      <c r="U114" s="4">
        <f>'Surtaxable Income'!T159</f>
        <v>46074000</v>
      </c>
      <c r="V114" s="4">
        <f>'Surtaxable Income'!U159</f>
        <v>69300033</v>
      </c>
      <c r="W114" s="4">
        <f>'Surtaxable Income'!V159</f>
        <v>43977428.534741007</v>
      </c>
      <c r="X114" s="4">
        <f>'Surtaxable Income'!W159</f>
        <v>23039033</v>
      </c>
      <c r="Y114" s="4">
        <f>'Surtaxable Income'!X159</f>
        <v>40907800</v>
      </c>
      <c r="Z114" s="4">
        <f>'Surtaxable Income'!Y159</f>
        <v>57357911.75</v>
      </c>
      <c r="AA114" s="4">
        <f>'Surtaxable Income'!Z159</f>
        <v>43081408</v>
      </c>
    </row>
    <row r="115" spans="1:27" x14ac:dyDescent="0.2">
      <c r="A115" t="s">
        <v>260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>
        <f>'Surtaxable Income'!Z163</f>
        <v>679321574.01501501</v>
      </c>
    </row>
    <row r="116" spans="1:27" x14ac:dyDescent="0.2">
      <c r="A116" t="s">
        <v>261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>
        <f>'Surtaxable Income'!Z164</f>
        <v>493665913.48648649</v>
      </c>
    </row>
    <row r="117" spans="1:27" x14ac:dyDescent="0.2">
      <c r="A117" t="s">
        <v>262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>
        <f>'Surtaxable Income'!Z165</f>
        <v>677536173.93693697</v>
      </c>
    </row>
    <row r="118" spans="1:27" x14ac:dyDescent="0.2">
      <c r="A118" t="s">
        <v>263</v>
      </c>
      <c r="S118" s="4"/>
      <c r="AA118" s="4">
        <f>'Surtaxable Income'!Z166</f>
        <v>448394470.990991</v>
      </c>
    </row>
    <row r="119" spans="1:27" x14ac:dyDescent="0.2">
      <c r="A119" t="s">
        <v>264</v>
      </c>
      <c r="S119" s="4"/>
      <c r="AA119" s="4">
        <f>'Surtaxable Income'!Z167</f>
        <v>314897296.24924922</v>
      </c>
    </row>
    <row r="120" spans="1:27" x14ac:dyDescent="0.2">
      <c r="A120" t="s">
        <v>265</v>
      </c>
      <c r="S120" s="4"/>
      <c r="AA120" s="4">
        <f>'Surtaxable Income'!Z168</f>
        <v>231674970.73273274</v>
      </c>
    </row>
    <row r="121" spans="1:27" x14ac:dyDescent="0.2">
      <c r="A121" t="s">
        <v>266</v>
      </c>
      <c r="S121" s="4"/>
      <c r="AA121" s="4">
        <f>'Surtaxable Income'!Z169</f>
        <v>173954385.78078079</v>
      </c>
    </row>
    <row r="122" spans="1:27" x14ac:dyDescent="0.2">
      <c r="A122" t="s">
        <v>267</v>
      </c>
      <c r="S122" s="4"/>
      <c r="AA122" s="4">
        <f>'Surtaxable Income'!Z170</f>
        <v>137677743.32732734</v>
      </c>
    </row>
    <row r="123" spans="1:27" x14ac:dyDescent="0.2">
      <c r="A123" t="s">
        <v>268</v>
      </c>
      <c r="S123" s="4"/>
      <c r="AA123" s="4">
        <f>'Surtaxable Income'!Z171</f>
        <v>111023615.6936937</v>
      </c>
    </row>
    <row r="124" spans="1:27" x14ac:dyDescent="0.2">
      <c r="A124" t="s">
        <v>269</v>
      </c>
      <c r="S124" s="4"/>
      <c r="AA124" s="4">
        <f>'Surtaxable Income'!Z172</f>
        <v>318788381.3033033</v>
      </c>
    </row>
    <row r="125" spans="1:27" x14ac:dyDescent="0.2">
      <c r="A125" t="s">
        <v>270</v>
      </c>
      <c r="S125" s="4"/>
      <c r="AA125" s="4">
        <f>'Surtaxable Income'!Z173</f>
        <v>155330519.42342341</v>
      </c>
    </row>
    <row r="126" spans="1:27" x14ac:dyDescent="0.2">
      <c r="A126" t="s">
        <v>271</v>
      </c>
      <c r="S126" s="4"/>
      <c r="AA126" s="4">
        <f>'Surtaxable Income'!Z174</f>
        <v>84898741.609609604</v>
      </c>
    </row>
    <row r="127" spans="1:27" x14ac:dyDescent="0.2">
      <c r="A127" t="s">
        <v>272</v>
      </c>
      <c r="S127" s="4"/>
      <c r="AA127" s="4">
        <f>'Surtaxable Income'!Z175</f>
        <v>52172056.30630631</v>
      </c>
    </row>
    <row r="128" spans="1:27" x14ac:dyDescent="0.2">
      <c r="A128" t="s">
        <v>273</v>
      </c>
      <c r="S128" s="4"/>
      <c r="AA128" s="4">
        <f>'Surtaxable Income'!Z176</f>
        <v>72341789.78678678</v>
      </c>
    </row>
    <row r="129" spans="1:28" x14ac:dyDescent="0.2">
      <c r="A129" t="s">
        <v>274</v>
      </c>
      <c r="S129" s="4"/>
      <c r="AA129" s="4">
        <f>'Surtaxable Income'!Z177</f>
        <v>42778325.891891889</v>
      </c>
    </row>
    <row r="130" spans="1:28" x14ac:dyDescent="0.2">
      <c r="A130" t="s">
        <v>275</v>
      </c>
      <c r="S130" s="4"/>
      <c r="AA130" s="4">
        <f>'Surtaxable Income'!Z178</f>
        <v>54995154.087087087</v>
      </c>
    </row>
    <row r="131" spans="1:28" x14ac:dyDescent="0.2">
      <c r="A131" t="s">
        <v>276</v>
      </c>
      <c r="S131" s="4"/>
      <c r="AA131" s="4">
        <f>'Surtaxable Income'!Z179</f>
        <v>35356341.50750751</v>
      </c>
    </row>
    <row r="132" spans="1:28" x14ac:dyDescent="0.2">
      <c r="A132" t="s">
        <v>277</v>
      </c>
      <c r="S132" s="4"/>
      <c r="AA132" s="4">
        <f>'Surtaxable Income'!Z180</f>
        <v>31016751.951951951</v>
      </c>
    </row>
    <row r="133" spans="1:28" x14ac:dyDescent="0.2">
      <c r="A133" t="s">
        <v>278</v>
      </c>
      <c r="S133" s="4"/>
      <c r="AA133" s="4">
        <f>'Surtaxable Income'!Z181</f>
        <v>43076694.861861862</v>
      </c>
    </row>
    <row r="134" spans="1:28" x14ac:dyDescent="0.2">
      <c r="A134" t="s">
        <v>219</v>
      </c>
      <c r="B134" s="4"/>
      <c r="C134" s="4"/>
      <c r="D134" s="4">
        <f>'Table 3'!BA3</f>
        <v>37125494</v>
      </c>
      <c r="E134" s="4">
        <f>'Table 3'!BB3</f>
        <v>44363016</v>
      </c>
      <c r="F134" s="4">
        <f>'Table 3'!BC3</f>
        <v>45700738</v>
      </c>
      <c r="G134" s="4">
        <f>'Table 3'!BD3</f>
        <v>33896752</v>
      </c>
      <c r="H134" s="4">
        <f>'Table 3'!BE3</f>
        <v>33998682</v>
      </c>
      <c r="I134" s="4">
        <f>'Table 3'!BF3</f>
        <v>28566466</v>
      </c>
      <c r="J134" s="4">
        <f>'Table 3'!BG3</f>
        <v>25826765</v>
      </c>
      <c r="K134" s="4">
        <f>'Table 3'!BH3</f>
        <v>26663221</v>
      </c>
      <c r="L134" s="4">
        <f>'Table 3'!BI3</f>
        <v>25273647</v>
      </c>
      <c r="M134" s="4">
        <f>'Table 3'!BJ3</f>
        <v>26098689</v>
      </c>
      <c r="N134" s="4">
        <f>'Table 3'!BK3</f>
        <v>29219181</v>
      </c>
      <c r="O134" s="4">
        <f>'Table 3'!BL3</f>
        <v>23016064</v>
      </c>
      <c r="P134" s="4">
        <f>'Table 3'!BM3</f>
        <v>16767466</v>
      </c>
      <c r="Q134" s="4">
        <f>'Table 3'!BN3</f>
        <v>10468552</v>
      </c>
      <c r="R134" s="4">
        <f>'Table 3'!BO3</f>
        <v>12463919</v>
      </c>
      <c r="S134" s="4">
        <f>'Table 3'!BP3</f>
        <v>14458054</v>
      </c>
      <c r="T134" s="4">
        <f>'Table 3'!BQ3</f>
        <v>23469000</v>
      </c>
      <c r="U134" s="4">
        <f>'Table 3'!BR3</f>
        <v>29130000</v>
      </c>
      <c r="V134" s="4">
        <f>'Table 3'!BS3</f>
        <v>50802000</v>
      </c>
      <c r="W134" s="4">
        <f>'Table 3'!BT3</f>
        <v>48785000</v>
      </c>
      <c r="X134" s="4">
        <f>'Table 3'!BU3</f>
        <v>35891000</v>
      </c>
      <c r="Y134" s="4">
        <f>'Table 3'!BV3</f>
        <v>43105000</v>
      </c>
      <c r="Z134" s="4">
        <f>'Table 3'!BW3</f>
        <v>74977000</v>
      </c>
      <c r="AA134" s="4">
        <f>'Table 3'!BX3</f>
        <v>184467000</v>
      </c>
      <c r="AB134" s="4"/>
    </row>
    <row r="135" spans="1:28" x14ac:dyDescent="0.2">
      <c r="A135" t="s">
        <v>220</v>
      </c>
      <c r="B135" s="4"/>
      <c r="C135" s="4"/>
      <c r="D135" s="4">
        <f>'Table 3'!BA4</f>
        <v>31828731</v>
      </c>
      <c r="E135" s="4">
        <f>'Table 3'!BB4</f>
        <v>37947304</v>
      </c>
      <c r="F135" s="4">
        <f>'Table 3'!BC4</f>
        <v>39204685</v>
      </c>
      <c r="G135" s="4">
        <f>'Table 3'!BD4</f>
        <v>28439502</v>
      </c>
      <c r="H135" s="4">
        <f>'Table 3'!BE4</f>
        <v>30481199</v>
      </c>
      <c r="I135" s="4">
        <f>'Table 3'!BF4</f>
        <v>25605118</v>
      </c>
      <c r="J135" s="4">
        <f>'Table 3'!BG4</f>
        <v>24905769</v>
      </c>
      <c r="K135" s="4">
        <f>'Table 3'!BH4</f>
        <v>27052653</v>
      </c>
      <c r="L135" s="4">
        <f>'Table 3'!BI4</f>
        <v>25514609</v>
      </c>
      <c r="M135" s="4">
        <f>'Table 3'!BJ4</f>
        <v>26431225</v>
      </c>
      <c r="N135" s="4">
        <f>'Table 3'!BK4</f>
        <v>29843478</v>
      </c>
      <c r="O135" s="4">
        <f>'Table 3'!BL4</f>
        <v>24032975</v>
      </c>
      <c r="P135" s="4">
        <f>'Table 3'!BM4</f>
        <v>16337084</v>
      </c>
      <c r="Q135" s="4">
        <f>'Table 3'!BN4</f>
        <v>9680487</v>
      </c>
      <c r="R135" s="4">
        <f>'Table 3'!BO4</f>
        <v>10693998</v>
      </c>
      <c r="S135" s="4">
        <f>'Table 3'!BP4</f>
        <v>12603898</v>
      </c>
      <c r="T135" s="4">
        <f>'Table 3'!BQ4</f>
        <v>20986000</v>
      </c>
      <c r="U135" s="4">
        <f>'Table 3'!BR4</f>
        <v>25939000</v>
      </c>
      <c r="V135" s="4">
        <f>'Table 3'!BS4</f>
        <v>45419000</v>
      </c>
      <c r="W135" s="4">
        <f>'Table 3'!BT4</f>
        <v>43967000</v>
      </c>
      <c r="X135" s="4">
        <f>'Table 3'!BU4</f>
        <v>30852000</v>
      </c>
      <c r="Y135" s="4">
        <f>'Table 3'!BV4</f>
        <v>36920000</v>
      </c>
      <c r="Z135" s="4">
        <f>'Table 3'!BW4</f>
        <v>67164000</v>
      </c>
      <c r="AA135" s="4">
        <f>'Table 3'!BX4</f>
        <v>153378000</v>
      </c>
      <c r="AB135" s="4"/>
    </row>
    <row r="136" spans="1:28" x14ac:dyDescent="0.2">
      <c r="A136" t="s">
        <v>221</v>
      </c>
      <c r="B136" s="4"/>
      <c r="C136" s="4"/>
      <c r="D136" s="4">
        <f>'Table 3'!BA5</f>
        <v>53652329</v>
      </c>
      <c r="E136" s="4">
        <f>'Table 3'!BB5</f>
        <v>63175124</v>
      </c>
      <c r="F136" s="4">
        <f>'Table 3'!BC5</f>
        <v>63194658</v>
      </c>
      <c r="G136" s="4">
        <f>'Table 3'!BD5</f>
        <v>47345798</v>
      </c>
      <c r="H136" s="4">
        <f>'Table 3'!BE5</f>
        <v>50377044</v>
      </c>
      <c r="I136" s="4">
        <f>'Table 3'!BF5</f>
        <v>42877442</v>
      </c>
      <c r="J136" s="4">
        <f>'Table 3'!BG5</f>
        <v>45909842</v>
      </c>
      <c r="K136" s="4">
        <f>'Table 3'!BH5</f>
        <v>50190461</v>
      </c>
      <c r="L136" s="4">
        <f>'Table 3'!BI5</f>
        <v>46698797</v>
      </c>
      <c r="M136" s="4">
        <f>'Table 3'!BJ5</f>
        <v>49142519</v>
      </c>
      <c r="N136" s="4">
        <f>'Table 3'!BK5</f>
        <v>55762762</v>
      </c>
      <c r="O136" s="4">
        <f>'Table 3'!BL5</f>
        <v>46965282</v>
      </c>
      <c r="P136" s="4">
        <f>'Table 3'!BM5</f>
        <v>30199576</v>
      </c>
      <c r="Q136" s="4">
        <f>'Table 3'!BN5</f>
        <v>16621612</v>
      </c>
      <c r="R136" s="4">
        <f>'Table 3'!BO5</f>
        <v>17999047</v>
      </c>
      <c r="S136" s="4">
        <f>'Table 3'!BP5</f>
        <v>21536528</v>
      </c>
      <c r="T136" s="4">
        <f>'Table 3'!BQ5</f>
        <v>34920000</v>
      </c>
      <c r="U136" s="4">
        <f>'Table 3'!BR5</f>
        <v>44236000</v>
      </c>
      <c r="V136" s="4">
        <f>'Table 3'!BS5</f>
        <v>80003000</v>
      </c>
      <c r="W136" s="4">
        <f>'Table 3'!BT5</f>
        <v>74968000</v>
      </c>
      <c r="X136" s="4">
        <f>'Table 3'!BU5</f>
        <v>50314000</v>
      </c>
      <c r="Y136" s="4">
        <f>'Table 3'!BV5</f>
        <v>61546000</v>
      </c>
      <c r="Z136" s="4">
        <f>'Table 3'!BW5</f>
        <v>112824000</v>
      </c>
      <c r="AA136" s="4">
        <f>'Table 3'!BX5</f>
        <v>240347000</v>
      </c>
      <c r="AB136" s="4"/>
    </row>
    <row r="137" spans="1:28" x14ac:dyDescent="0.2">
      <c r="A137" t="s">
        <v>222</v>
      </c>
      <c r="B137" s="4"/>
      <c r="C137" s="4"/>
      <c r="D137" s="4">
        <f>'Table 3'!BA6</f>
        <v>44759588</v>
      </c>
      <c r="E137" s="4">
        <f>'Table 3'!BB6</f>
        <v>53823915</v>
      </c>
      <c r="F137" s="4">
        <f>'Table 3'!BC6</f>
        <v>51865933</v>
      </c>
      <c r="G137" s="4">
        <f>'Table 3'!BD6</f>
        <v>37124540</v>
      </c>
      <c r="H137" s="4">
        <f>'Table 3'!BE6</f>
        <v>44839006</v>
      </c>
      <c r="I137" s="4">
        <f>'Table 3'!BF6</f>
        <v>35118190</v>
      </c>
      <c r="J137" s="4">
        <f>'Table 3'!BG6</f>
        <v>38544200</v>
      </c>
      <c r="K137" s="4">
        <f>'Table 3'!BH6</f>
        <v>43445578</v>
      </c>
      <c r="L137" s="4">
        <f>'Table 3'!BI6</f>
        <v>40583274</v>
      </c>
      <c r="M137" s="4">
        <f>'Table 3'!BJ6</f>
        <v>43901557</v>
      </c>
      <c r="N137" s="4">
        <f>'Table 3'!BK6</f>
        <v>50962082</v>
      </c>
      <c r="O137" s="4">
        <f>'Table 3'!BL6</f>
        <v>42905940</v>
      </c>
      <c r="P137" s="4">
        <f>'Table 3'!BM6</f>
        <v>26171562</v>
      </c>
      <c r="Q137" s="4">
        <f>'Table 3'!BN6</f>
        <v>13793513</v>
      </c>
      <c r="R137" s="4">
        <f>'Table 3'!BO6</f>
        <v>14852849</v>
      </c>
      <c r="S137" s="4">
        <f>'Table 3'!BP6</f>
        <v>18214650</v>
      </c>
      <c r="T137" s="4">
        <f>'Table 3'!BQ6</f>
        <v>29000000</v>
      </c>
      <c r="U137" s="4">
        <f>'Table 3'!BR6</f>
        <v>36496000</v>
      </c>
      <c r="V137" s="4">
        <f>'Table 3'!BS6</f>
        <v>65917000</v>
      </c>
      <c r="W137" s="4">
        <f>'Table 3'!BT6</f>
        <v>60460000</v>
      </c>
      <c r="X137" s="4">
        <f>'Table 3'!BU6</f>
        <v>39428000</v>
      </c>
      <c r="Y137" s="4">
        <f>'Table 3'!BV6</f>
        <v>48472000</v>
      </c>
      <c r="Z137" s="4">
        <f>'Table 3'!BW6</f>
        <v>90969000</v>
      </c>
      <c r="AA137" s="4">
        <f>'Table 3'!BX6</f>
        <v>180492000</v>
      </c>
      <c r="AB137" s="4"/>
    </row>
    <row r="138" spans="1:28" x14ac:dyDescent="0.2">
      <c r="A138" t="s">
        <v>223</v>
      </c>
      <c r="B138" s="4"/>
      <c r="C138" s="4"/>
      <c r="D138" s="4">
        <f>'Table 3'!BA7</f>
        <v>36638535</v>
      </c>
      <c r="E138" s="4">
        <f>'Table 3'!BB7</f>
        <v>48629371</v>
      </c>
      <c r="F138" s="4">
        <f>'Table 3'!BC7</f>
        <v>43191412</v>
      </c>
      <c r="G138" s="4">
        <f>'Table 3'!BD7</f>
        <v>30735508</v>
      </c>
      <c r="H138" s="4">
        <f>'Table 3'!BE7</f>
        <v>37858842</v>
      </c>
      <c r="I138" s="4">
        <f>'Table 3'!BF7</f>
        <v>29322484</v>
      </c>
      <c r="J138" s="4">
        <f>'Table 3'!BG7</f>
        <v>33909323</v>
      </c>
      <c r="K138" s="4">
        <f>'Table 3'!BH7</f>
        <v>37747828</v>
      </c>
      <c r="L138" s="4">
        <f>'Table 3'!BI7</f>
        <v>35873940</v>
      </c>
      <c r="M138" s="4">
        <f>'Table 3'!BJ7</f>
        <v>38381456</v>
      </c>
      <c r="N138" s="4">
        <f>'Table 3'!BK7</f>
        <v>46555494</v>
      </c>
      <c r="O138" s="4">
        <f>'Table 3'!BL7</f>
        <v>39296170</v>
      </c>
      <c r="P138" s="4">
        <f>'Table 3'!BM7</f>
        <v>22930144</v>
      </c>
      <c r="Q138" s="4">
        <f>'Table 3'!BN7</f>
        <v>11916597</v>
      </c>
      <c r="R138" s="4">
        <f>'Table 3'!BO7</f>
        <v>12148179</v>
      </c>
      <c r="S138" s="4">
        <f>'Table 3'!BP7</f>
        <v>15198790</v>
      </c>
      <c r="T138" s="4">
        <f>'Table 3'!BQ7</f>
        <v>23286000</v>
      </c>
      <c r="U138" s="4">
        <f>'Table 3'!BR7</f>
        <v>30823000</v>
      </c>
      <c r="V138" s="4">
        <f>'Table 3'!BS7</f>
        <v>56267000</v>
      </c>
      <c r="W138" s="4">
        <f>'Table 3'!BT7</f>
        <v>51224000</v>
      </c>
      <c r="X138" s="4">
        <f>'Table 3'!BU7</f>
        <v>31824000</v>
      </c>
      <c r="Y138" s="4">
        <f>'Table 3'!BV7</f>
        <v>39620000</v>
      </c>
      <c r="Z138" s="4">
        <f>'Table 3'!BW7</f>
        <v>72155000</v>
      </c>
      <c r="AA138" s="4">
        <f>'Table 3'!BX7</f>
        <v>138445000</v>
      </c>
      <c r="AB138" s="4"/>
    </row>
    <row r="139" spans="1:28" x14ac:dyDescent="0.2">
      <c r="A139" t="s">
        <v>224</v>
      </c>
      <c r="B139" s="4"/>
      <c r="C139" s="4"/>
      <c r="D139" s="4">
        <f>'Table 3'!BA8</f>
        <v>32316362</v>
      </c>
      <c r="E139" s="4">
        <f>'Table 3'!BB8</f>
        <v>40144785</v>
      </c>
      <c r="F139" s="4">
        <f>'Table 3'!BC8</f>
        <v>36867302</v>
      </c>
      <c r="G139" s="4">
        <f>'Table 3'!BD8</f>
        <v>26947207</v>
      </c>
      <c r="H139" s="4">
        <f>'Table 3'!BE8</f>
        <v>33563182</v>
      </c>
      <c r="I139" s="4">
        <f>'Table 3'!BF8</f>
        <v>24686551</v>
      </c>
      <c r="J139" s="4">
        <f>'Table 3'!BG8</f>
        <v>30651682</v>
      </c>
      <c r="K139" s="4">
        <f>'Table 3'!BH8</f>
        <v>32727793</v>
      </c>
      <c r="L139" s="4">
        <f>'Table 3'!BI8</f>
        <v>31493332</v>
      </c>
      <c r="M139" s="4">
        <f>'Table 3'!BJ8</f>
        <v>35590603</v>
      </c>
      <c r="N139" s="4">
        <f>'Table 3'!BK8</f>
        <v>43744526</v>
      </c>
      <c r="O139" s="4">
        <f>'Table 3'!BL8</f>
        <v>35269856</v>
      </c>
      <c r="P139" s="4">
        <f>'Table 3'!BM8</f>
        <v>19523639</v>
      </c>
      <c r="Q139" s="4">
        <f>'Table 3'!BN8</f>
        <v>9923057</v>
      </c>
      <c r="R139" s="4">
        <f>'Table 3'!BO8</f>
        <v>10820624</v>
      </c>
      <c r="S139" s="4">
        <f>'Table 3'!BP8</f>
        <v>13165687</v>
      </c>
      <c r="T139" s="4">
        <f>'Table 3'!BQ8</f>
        <v>19527000</v>
      </c>
      <c r="U139" s="4">
        <f>'Table 3'!BR8</f>
        <v>25075000</v>
      </c>
      <c r="V139" s="4">
        <f>'Table 3'!BS8</f>
        <v>48598000</v>
      </c>
      <c r="W139" s="4">
        <f>'Table 3'!BT8</f>
        <v>44320000</v>
      </c>
      <c r="X139" s="4">
        <f>'Table 3'!BU8</f>
        <v>26232000</v>
      </c>
      <c r="Y139" s="4">
        <f>'Table 3'!BV8</f>
        <v>33327000</v>
      </c>
      <c r="Z139" s="4">
        <f>'Table 3'!BW8</f>
        <v>58325000</v>
      </c>
      <c r="AA139" s="4">
        <f>'Table 3'!BX8</f>
        <v>108503000</v>
      </c>
      <c r="AB139" s="4"/>
    </row>
    <row r="140" spans="1:28" x14ac:dyDescent="0.2">
      <c r="A140" t="s">
        <v>225</v>
      </c>
      <c r="B140" s="4"/>
      <c r="C140" s="4"/>
      <c r="D140" s="4">
        <f>'Table 3'!BA9</f>
        <v>28757439</v>
      </c>
      <c r="E140" s="4">
        <f>'Table 3'!BB9</f>
        <v>36509600</v>
      </c>
      <c r="F140" s="4">
        <f>'Table 3'!BC9</f>
        <v>31610679</v>
      </c>
      <c r="G140" s="4">
        <f>'Table 3'!BD9</f>
        <v>22498756</v>
      </c>
      <c r="H140" s="4">
        <f>'Table 3'!BE9</f>
        <v>27740838</v>
      </c>
      <c r="I140" s="4">
        <f>'Table 3'!BF9</f>
        <v>20345195</v>
      </c>
      <c r="J140" s="4">
        <f>'Table 3'!BG9</f>
        <v>26244466</v>
      </c>
      <c r="K140" s="4">
        <f>'Table 3'!BH9</f>
        <v>29605545</v>
      </c>
      <c r="L140" s="4">
        <f>'Table 3'!BI9</f>
        <v>27328705</v>
      </c>
      <c r="M140" s="4">
        <f>'Table 3'!BJ9</f>
        <v>30810515</v>
      </c>
      <c r="N140" s="4">
        <f>'Table 3'!BK9</f>
        <v>37924634</v>
      </c>
      <c r="O140" s="4">
        <f>'Table 3'!BL9</f>
        <v>31871455</v>
      </c>
      <c r="P140" s="4">
        <f>'Table 3'!BM9</f>
        <v>17339391</v>
      </c>
      <c r="Q140" s="4">
        <f>'Table 3'!BN9</f>
        <v>8787294</v>
      </c>
      <c r="R140" s="4">
        <f>'Table 3'!BO9</f>
        <v>9181121</v>
      </c>
      <c r="S140" s="4">
        <f>'Table 3'!BP9</f>
        <v>10526967</v>
      </c>
      <c r="T140" s="4">
        <f>'Table 3'!BQ9</f>
        <v>15656000</v>
      </c>
      <c r="U140" s="4">
        <f>'Table 3'!BR9</f>
        <v>22110000</v>
      </c>
      <c r="V140" s="4">
        <f>'Table 3'!BS9</f>
        <v>40734000</v>
      </c>
      <c r="W140" s="4">
        <f>'Table 3'!BT9</f>
        <v>37990000</v>
      </c>
      <c r="X140" s="4">
        <f>'Table 3'!BU9</f>
        <v>21942000</v>
      </c>
      <c r="Y140" s="4">
        <f>'Table 3'!BV9</f>
        <v>28825000</v>
      </c>
      <c r="Z140" s="4">
        <f>'Table 3'!BW9</f>
        <v>46770000</v>
      </c>
      <c r="AA140" s="4">
        <f>'Table 3'!BX9</f>
        <v>85957000</v>
      </c>
      <c r="AB140" s="4"/>
    </row>
    <row r="141" spans="1:28" x14ac:dyDescent="0.2">
      <c r="A141" t="s">
        <v>226</v>
      </c>
      <c r="B141" s="4"/>
      <c r="C141" s="4"/>
      <c r="D141" s="4">
        <f>'Table 3'!BA10</f>
        <v>25752648</v>
      </c>
      <c r="E141" s="4">
        <f>'Table 3'!BB10</f>
        <v>32560452</v>
      </c>
      <c r="F141" s="4">
        <f>'Table 3'!BC10</f>
        <v>27450124</v>
      </c>
      <c r="G141" s="4">
        <f>'Table 3'!BD10</f>
        <v>19201872</v>
      </c>
      <c r="H141" s="4">
        <f>'Table 3'!BE10</f>
        <v>24786361</v>
      </c>
      <c r="I141" s="4">
        <f>'Table 3'!BF10</f>
        <v>18548603</v>
      </c>
      <c r="J141" s="4">
        <f>'Table 3'!BG10</f>
        <v>24721970</v>
      </c>
      <c r="K141" s="4">
        <f>'Table 3'!BH10</f>
        <v>25299318</v>
      </c>
      <c r="L141" s="4">
        <f>'Table 3'!BI10</f>
        <v>24886244</v>
      </c>
      <c r="M141" s="4">
        <f>'Table 3'!BJ10</f>
        <v>27198138</v>
      </c>
      <c r="N141" s="4">
        <f>'Table 3'!BK10</f>
        <v>34941615</v>
      </c>
      <c r="O141" s="4">
        <f>'Table 3'!BL10</f>
        <v>28115170</v>
      </c>
      <c r="P141" s="4">
        <f>'Table 3'!BM10</f>
        <v>14800538</v>
      </c>
      <c r="Q141" s="4">
        <f>'Table 3'!BN10</f>
        <v>6854830</v>
      </c>
      <c r="R141" s="4">
        <f>'Table 3'!BO10</f>
        <v>8539407</v>
      </c>
      <c r="S141" s="4">
        <f>'Table 3'!BP10</f>
        <v>9753636</v>
      </c>
      <c r="T141" s="4">
        <f>'Table 3'!BQ10</f>
        <v>14489000</v>
      </c>
      <c r="U141" s="4">
        <f>'Table 3'!BR10</f>
        <v>19427000</v>
      </c>
      <c r="V141" s="4">
        <f>'Table 3'!BS10</f>
        <v>36835000</v>
      </c>
      <c r="W141" s="4">
        <f>'Table 3'!BT10</f>
        <v>32618000</v>
      </c>
      <c r="X141" s="4">
        <f>'Table 3'!BU10</f>
        <v>20458000</v>
      </c>
      <c r="Y141" s="4">
        <f>'Table 3'!BV10</f>
        <v>23536000</v>
      </c>
      <c r="Z141" s="4">
        <f>'Table 3'!BW10</f>
        <v>41095000</v>
      </c>
      <c r="AA141" s="4">
        <f>'Table 3'!BX10</f>
        <v>70450000</v>
      </c>
      <c r="AB141" s="4"/>
    </row>
    <row r="142" spans="1:28" x14ac:dyDescent="0.2">
      <c r="A142" t="s">
        <v>227</v>
      </c>
      <c r="B142" s="4"/>
      <c r="C142" s="4"/>
      <c r="D142" s="4">
        <f>'Table 3'!BA11</f>
        <v>23963671</v>
      </c>
      <c r="E142" s="4">
        <f>'Table 3'!BB11</f>
        <v>28513400</v>
      </c>
      <c r="F142" s="4">
        <f>'Table 3'!BC11</f>
        <v>24598202</v>
      </c>
      <c r="G142" s="4">
        <f>'Table 3'!BD11</f>
        <v>16328292</v>
      </c>
      <c r="H142" s="4">
        <f>'Table 3'!BE11</f>
        <v>20143332</v>
      </c>
      <c r="I142" s="4">
        <f>'Table 3'!BF11</f>
        <v>15975764</v>
      </c>
      <c r="J142" s="4">
        <f>'Table 3'!BG11</f>
        <v>21108563</v>
      </c>
      <c r="K142" s="4">
        <f>'Table 3'!BH11</f>
        <v>22462296</v>
      </c>
      <c r="L142" s="4">
        <f>'Table 3'!BI11</f>
        <v>21364368</v>
      </c>
      <c r="M142" s="4">
        <f>'Table 3'!BJ11</f>
        <v>24694240</v>
      </c>
      <c r="N142" s="4">
        <f>'Table 3'!BK11</f>
        <v>31280967</v>
      </c>
      <c r="O142" s="4">
        <f>'Table 3'!BL11</f>
        <v>26260873</v>
      </c>
      <c r="P142" s="4">
        <f>'Table 3'!BM11</f>
        <v>12785698</v>
      </c>
      <c r="Q142" s="4">
        <f>'Table 3'!BN11</f>
        <v>7298168</v>
      </c>
      <c r="R142" s="4">
        <f>'Table 3'!BO11</f>
        <v>6460583</v>
      </c>
      <c r="S142" s="4">
        <f>'Table 3'!BP11</f>
        <v>8846153</v>
      </c>
      <c r="T142" s="4">
        <f>'Table 3'!BQ11</f>
        <v>11833000</v>
      </c>
      <c r="U142" s="4">
        <f>'Table 3'!BR11</f>
        <v>15381000</v>
      </c>
      <c r="V142" s="4">
        <f>'Table 3'!BS11</f>
        <v>33611000</v>
      </c>
      <c r="W142" s="4">
        <f>'Table 3'!BT11</f>
        <v>28355000</v>
      </c>
      <c r="X142" s="4">
        <f>'Table 3'!BU11</f>
        <v>16533000</v>
      </c>
      <c r="Y142" s="4">
        <f>'Table 3'!BV11</f>
        <v>21378000</v>
      </c>
      <c r="Z142" s="4">
        <f>'Table 3'!BW11</f>
        <v>33069000</v>
      </c>
      <c r="AA142" s="4">
        <f>'Table 3'!BX11</f>
        <v>59488000</v>
      </c>
      <c r="AB142" s="4"/>
    </row>
    <row r="143" spans="1:28" x14ac:dyDescent="0.2">
      <c r="A143" t="s">
        <v>228</v>
      </c>
      <c r="B143" s="4"/>
      <c r="C143" s="4"/>
      <c r="D143" s="4">
        <f>'Table 3'!BA12</f>
        <v>95680064</v>
      </c>
      <c r="E143" s="4">
        <f>'Table 3'!BB12</f>
        <v>118705303</v>
      </c>
      <c r="F143" s="4">
        <f>'Table 3'!BC12</f>
        <v>86587694</v>
      </c>
      <c r="G143" s="4">
        <f>'Table 3'!BD12</f>
        <v>52330056</v>
      </c>
      <c r="H143" s="4">
        <f>'Table 3'!BE12</f>
        <v>71337246</v>
      </c>
      <c r="I143" s="4">
        <f>'Table 3'!BF12</f>
        <v>55719390</v>
      </c>
      <c r="J143" s="4">
        <f>'Table 3'!BG12</f>
        <v>75677735</v>
      </c>
      <c r="K143" s="4">
        <f>'Table 3'!BH12</f>
        <v>79471792</v>
      </c>
      <c r="L143" s="4">
        <f>'Table 3'!BI12</f>
        <v>77900137</v>
      </c>
      <c r="M143" s="4">
        <f>'Table 3'!BJ12</f>
        <v>87397904</v>
      </c>
      <c r="N143" s="4">
        <f>'Table 3'!BK12</f>
        <v>116855418</v>
      </c>
      <c r="O143" s="4">
        <f>'Table 3'!BL12</f>
        <v>99559757</v>
      </c>
      <c r="P143" s="4">
        <f>'Table 3'!BM12</f>
        <v>48748813</v>
      </c>
      <c r="Q143" s="4">
        <f>'Table 3'!BN12</f>
        <v>23135254</v>
      </c>
      <c r="R143" s="4">
        <f>'Table 3'!BO12</f>
        <v>24469289</v>
      </c>
      <c r="S143" s="4">
        <f>'Table 3'!BP12</f>
        <v>30369138</v>
      </c>
      <c r="T143" s="4">
        <f>'Table 3'!BQ12</f>
        <v>38166000</v>
      </c>
      <c r="U143" s="4">
        <f>'Table 3'!BR12</f>
        <v>54132000</v>
      </c>
      <c r="V143" s="4">
        <f>'Table 3'!BS12</f>
        <v>116156000</v>
      </c>
      <c r="W143" s="4">
        <f>'Table 3'!BT12</f>
        <v>102062000</v>
      </c>
      <c r="X143" s="4">
        <f>'Table 3'!BU12</f>
        <v>58224000</v>
      </c>
      <c r="Y143" s="4">
        <f>'Table 3'!BV12</f>
        <v>71970000</v>
      </c>
      <c r="Z143" s="4">
        <f>'Table 3'!BW12</f>
        <v>110629000</v>
      </c>
      <c r="AA143" s="4">
        <f>'Table 3'!BX12</f>
        <v>181958000</v>
      </c>
      <c r="AB143" s="4"/>
    </row>
    <row r="144" spans="1:28" x14ac:dyDescent="0.2">
      <c r="A144" t="s">
        <v>229</v>
      </c>
      <c r="B144" s="4"/>
      <c r="C144" s="4"/>
      <c r="D144" s="4">
        <f>'Table 3'!BA13</f>
        <v>60488375</v>
      </c>
      <c r="E144" s="4">
        <f>'Table 3'!BB13</f>
        <v>76972750</v>
      </c>
      <c r="F144" s="4">
        <f>'Table 3'!BC13</f>
        <v>40060770</v>
      </c>
      <c r="G144" s="4">
        <f>'Table 3'!BD13</f>
        <v>30347041</v>
      </c>
      <c r="H144" s="4">
        <f>'Table 3'!BE13</f>
        <v>52365391</v>
      </c>
      <c r="I144" s="4">
        <f>'Table 3'!BF13</f>
        <v>29707638</v>
      </c>
      <c r="J144" s="4">
        <f>'Table 3'!BG13</f>
        <v>44391095</v>
      </c>
      <c r="K144" s="4">
        <f>'Table 3'!BH13</f>
        <v>46348967</v>
      </c>
      <c r="L144" s="4">
        <f>'Table 3'!BI13</f>
        <v>48349722</v>
      </c>
      <c r="M144" s="4">
        <f>'Table 3'!BJ13</f>
        <v>55569990</v>
      </c>
      <c r="N144" s="4">
        <f>'Table 3'!BK13</f>
        <v>79855502</v>
      </c>
      <c r="O144" s="4">
        <f>'Table 3'!BL13</f>
        <v>68675150</v>
      </c>
      <c r="P144" s="4">
        <f>'Table 3'!BM13</f>
        <v>28991102</v>
      </c>
      <c r="Q144" s="4">
        <f>'Table 3'!BN13</f>
        <v>13840244</v>
      </c>
      <c r="R144" s="4">
        <f>'Table 3'!BO13</f>
        <v>16059339</v>
      </c>
      <c r="S144" s="4">
        <f>'Table 3'!BP13</f>
        <v>19354705</v>
      </c>
      <c r="T144" s="4">
        <f>'Table 3'!BQ13</f>
        <v>24104000</v>
      </c>
      <c r="U144" s="4">
        <f>'Table 3'!BR13</f>
        <v>35022000</v>
      </c>
      <c r="V144" s="4">
        <f>'Table 3'!BS13</f>
        <v>70355000</v>
      </c>
      <c r="W144" s="4">
        <f>'Table 3'!BT13</f>
        <v>59587000</v>
      </c>
      <c r="X144" s="4">
        <f>'Table 3'!BU13</f>
        <v>30892000</v>
      </c>
      <c r="Y144" s="4">
        <f>'Table 3'!BV13</f>
        <v>41797000</v>
      </c>
      <c r="Z144" s="4">
        <f>'Table 3'!BW13</f>
        <v>59956000</v>
      </c>
      <c r="AA144" s="4">
        <f>'Table 3'!BX13</f>
        <v>95945000</v>
      </c>
      <c r="AB144" s="4"/>
    </row>
    <row r="145" spans="1:28" x14ac:dyDescent="0.2">
      <c r="A145" t="s">
        <v>230</v>
      </c>
      <c r="B145" s="4"/>
      <c r="C145" s="4"/>
      <c r="D145" s="4">
        <f>'Table 3'!BA14</f>
        <v>42425796</v>
      </c>
      <c r="E145" s="4">
        <f>'Table 3'!BB14</f>
        <v>52754132</v>
      </c>
      <c r="F145" s="4">
        <f>'Table 3'!BC14</f>
        <v>30379905</v>
      </c>
      <c r="G145" s="4">
        <f>'Table 3'!BD14</f>
        <v>20076510</v>
      </c>
      <c r="H145" s="4">
        <f>'Table 3'!BE14</f>
        <v>26232922</v>
      </c>
      <c r="I145" s="4">
        <f>'Table 3'!BF14</f>
        <v>18795742</v>
      </c>
      <c r="J145" s="4">
        <f>'Table 3'!BG14</f>
        <v>30690555</v>
      </c>
      <c r="K145" s="4">
        <f>'Table 3'!BH14</f>
        <v>33108484</v>
      </c>
      <c r="L145" s="4">
        <f>'Table 3'!BI14</f>
        <v>31832625</v>
      </c>
      <c r="M145" s="4">
        <f>'Table 3'!BJ14</f>
        <v>38989108</v>
      </c>
      <c r="N145" s="4">
        <f>'Table 3'!BK14</f>
        <v>59658312</v>
      </c>
      <c r="O145" s="4">
        <f>'Table 3'!BL14</f>
        <v>50492524</v>
      </c>
      <c r="P145" s="4">
        <f>'Table 3'!BM14</f>
        <v>18290976</v>
      </c>
      <c r="Q145" s="4">
        <f>'Table 3'!BN14</f>
        <v>8255866</v>
      </c>
      <c r="R145" s="4">
        <f>'Table 3'!BO14</f>
        <v>9382956</v>
      </c>
      <c r="S145" s="4">
        <f>'Table 3'!BP14</f>
        <v>12682320</v>
      </c>
      <c r="T145" s="4">
        <f>'Table 3'!BQ14</f>
        <v>19048000</v>
      </c>
      <c r="U145" s="4">
        <f>'Table 3'!BR14</f>
        <v>22276000</v>
      </c>
      <c r="V145" s="4">
        <f>'Table 3'!BS14</f>
        <v>47024000</v>
      </c>
      <c r="W145" s="4">
        <f>'Table 3'!BT14</f>
        <v>41631000</v>
      </c>
      <c r="X145" s="4">
        <f>'Table 3'!BU14</f>
        <v>23644000</v>
      </c>
      <c r="Y145" s="4">
        <f>'Table 3'!BV14</f>
        <v>25643000</v>
      </c>
      <c r="Z145" s="4">
        <f>'Table 3'!BW14</f>
        <v>35485000</v>
      </c>
      <c r="AA145" s="4">
        <f>'Table 3'!BX14</f>
        <v>55971000</v>
      </c>
      <c r="AB145" s="4"/>
    </row>
    <row r="146" spans="1:28" x14ac:dyDescent="0.2">
      <c r="A146" t="s">
        <v>231</v>
      </c>
      <c r="B146" s="4"/>
      <c r="C146" s="4"/>
      <c r="D146" s="4">
        <f>'Table 3'!BA15</f>
        <v>33241745</v>
      </c>
      <c r="E146" s="4">
        <f>'Table 3'!BB15</f>
        <v>33368467</v>
      </c>
      <c r="F146" s="4">
        <f>'Table 3'!BC15</f>
        <v>22163748</v>
      </c>
      <c r="G146" s="4">
        <f>'Table 3'!BD15</f>
        <v>11072437</v>
      </c>
      <c r="H146" s="4">
        <f>'Table 3'!BE15</f>
        <v>20212095</v>
      </c>
      <c r="I146" s="4">
        <f>'Table 3'!BF15</f>
        <v>13600823</v>
      </c>
      <c r="J146" s="4">
        <f>'Table 3'!BG15</f>
        <v>17399248</v>
      </c>
      <c r="K146" s="4">
        <f>'Table 3'!BH15</f>
        <v>23601368</v>
      </c>
      <c r="L146" s="4">
        <f>'Table 3'!BI15</f>
        <v>23814809</v>
      </c>
      <c r="M146" s="4">
        <f>'Table 3'!BJ15</f>
        <v>29216739</v>
      </c>
      <c r="N146" s="4">
        <f>'Table 3'!BK15</f>
        <v>42999828</v>
      </c>
      <c r="O146" s="4">
        <f>'Table 3'!BL15</f>
        <v>40053540</v>
      </c>
      <c r="P146" s="4">
        <f>'Table 3'!BM15</f>
        <v>15180527</v>
      </c>
      <c r="Q146" s="4">
        <f>'Table 3'!BN15</f>
        <v>6697083</v>
      </c>
      <c r="R146" s="4">
        <f>'Table 3'!BO15</f>
        <v>6469395</v>
      </c>
      <c r="S146" s="4">
        <f>'Table 3'!BP15</f>
        <v>8375028</v>
      </c>
      <c r="T146" s="4">
        <f>'Table 3'!BQ15</f>
        <v>14843000</v>
      </c>
      <c r="U146" s="4">
        <f>'Table 3'!BR15</f>
        <v>16740000</v>
      </c>
      <c r="V146" s="4">
        <f>'Table 3'!BS15</f>
        <v>30002000</v>
      </c>
      <c r="W146" s="4">
        <f>'Table 3'!BT15</f>
        <v>29842000</v>
      </c>
      <c r="X146" s="4">
        <f>'Table 3'!BU15</f>
        <v>15207000</v>
      </c>
      <c r="Y146" s="4">
        <f>'Table 3'!BV15</f>
        <v>20794000</v>
      </c>
      <c r="Z146" s="4">
        <f>'Table 3'!BW15</f>
        <v>27391000</v>
      </c>
      <c r="AA146" s="4">
        <f>'Table 3'!BX15</f>
        <v>35343000</v>
      </c>
      <c r="AB146" s="4"/>
    </row>
    <row r="147" spans="1:28" x14ac:dyDescent="0.2">
      <c r="A147" t="s">
        <v>232</v>
      </c>
      <c r="B147" s="4"/>
      <c r="C147" s="4"/>
      <c r="D147" s="4">
        <f>'Table 3'!BA16</f>
        <v>48550892</v>
      </c>
      <c r="E147" s="4">
        <f>'Table 3'!BB16</f>
        <v>50824129</v>
      </c>
      <c r="F147" s="4">
        <f>'Table 3'!BC16</f>
        <v>30023022</v>
      </c>
      <c r="G147" s="4">
        <f>'Table 3'!BD16</f>
        <v>16968240</v>
      </c>
      <c r="H147" s="4">
        <f>'Table 3'!BE16</f>
        <v>25783460</v>
      </c>
      <c r="I147" s="4">
        <f>'Table 3'!BF16</f>
        <v>19401606</v>
      </c>
      <c r="J147" s="4">
        <f>'Table 3'!BG16</f>
        <v>28642091</v>
      </c>
      <c r="K147" s="4">
        <f>'Table 3'!BH16</f>
        <v>31738794</v>
      </c>
      <c r="L147" s="4">
        <f>'Table 3'!BI16</f>
        <v>32461241</v>
      </c>
      <c r="M147" s="4">
        <f>'Table 3'!BJ16</f>
        <v>44317452</v>
      </c>
      <c r="N147" s="4">
        <f>'Table 3'!BK16</f>
        <v>68971203</v>
      </c>
      <c r="O147" s="4">
        <f>'Table 3'!BL16</f>
        <v>54284830</v>
      </c>
      <c r="P147" s="4">
        <f>'Table 3'!BM16</f>
        <v>21583956</v>
      </c>
      <c r="Q147" s="4">
        <f>'Table 3'!BN16</f>
        <v>8806559</v>
      </c>
      <c r="R147" s="4">
        <f>'Table 3'!BO16</f>
        <v>11950110</v>
      </c>
      <c r="S147" s="4">
        <f>'Table 3'!BP16</f>
        <v>9642709</v>
      </c>
      <c r="T147" s="4">
        <f>'Table 3'!BQ16</f>
        <v>12331000</v>
      </c>
      <c r="U147" s="4">
        <f>'Table 3'!BR16</f>
        <v>21192000</v>
      </c>
      <c r="V147" s="4">
        <f>'Table 3'!BS16</f>
        <v>42141000</v>
      </c>
      <c r="W147" s="4">
        <f>'Table 3'!BT16</f>
        <v>39988000</v>
      </c>
      <c r="X147" s="4">
        <f>'Table 3'!BU16</f>
        <v>25041000</v>
      </c>
      <c r="Y147" s="4">
        <f>'Table 3'!BV16</f>
        <v>23583000</v>
      </c>
      <c r="Z147" s="4">
        <f>'Table 3'!BW16</f>
        <v>36240000</v>
      </c>
      <c r="AA147" s="4">
        <f>'Table 3'!BX16</f>
        <v>51147000</v>
      </c>
      <c r="AB147" s="4"/>
    </row>
    <row r="148" spans="1:28" x14ac:dyDescent="0.2">
      <c r="A148" t="s">
        <v>233</v>
      </c>
      <c r="B148" s="4"/>
      <c r="C148" s="4"/>
      <c r="D148" s="4">
        <f>'Table 3'!BA17</f>
        <v>30613955</v>
      </c>
      <c r="E148" s="4">
        <f>'Table 3'!BB17</f>
        <v>35206903</v>
      </c>
      <c r="F148" s="4">
        <f>'Table 3'!BC17</f>
        <v>17020439</v>
      </c>
      <c r="G148" s="4">
        <f>'Table 3'!BD17</f>
        <v>14891390</v>
      </c>
      <c r="H148" s="4">
        <f>'Table 3'!BE17</f>
        <v>17704767</v>
      </c>
      <c r="I148" s="4">
        <f>'Table 3'!BF17</f>
        <v>12266946</v>
      </c>
      <c r="J148" s="4">
        <f>'Table 3'!BG17</f>
        <v>17129040</v>
      </c>
      <c r="K148" s="4">
        <f>'Table 3'!BH17</f>
        <v>23983188</v>
      </c>
      <c r="L148" s="4">
        <f>'Table 3'!BI17</f>
        <v>22794386</v>
      </c>
      <c r="M148" s="4">
        <f>'Table 3'!BJ17</f>
        <v>29432725</v>
      </c>
      <c r="N148" s="4">
        <f>'Table 3'!BK17</f>
        <v>44278641</v>
      </c>
      <c r="O148" s="4">
        <f>'Table 3'!BL17</f>
        <v>43050832</v>
      </c>
      <c r="P148" s="4">
        <f>'Table 3'!BM17</f>
        <v>11468937</v>
      </c>
      <c r="Q148" s="4">
        <f>'Table 3'!BN17</f>
        <v>6604623</v>
      </c>
      <c r="R148" s="4">
        <f>'Table 3'!BO17</f>
        <v>6604038</v>
      </c>
      <c r="S148" s="4">
        <f>'Table 3'!BP17</f>
        <v>8267419</v>
      </c>
      <c r="T148" s="4">
        <f>'Table 3'!BQ17</f>
        <v>8523000</v>
      </c>
      <c r="U148" s="4">
        <f>'Table 3'!BR17</f>
        <v>16053000</v>
      </c>
      <c r="V148" s="4">
        <f>'Table 3'!BS17</f>
        <v>29329000</v>
      </c>
      <c r="W148" s="4">
        <f>'Table 3'!BT17</f>
        <v>27501000</v>
      </c>
      <c r="X148" s="4">
        <f>'Table 3'!BU17</f>
        <v>14791000</v>
      </c>
      <c r="Y148" s="4">
        <f>'Table 3'!BV17</f>
        <v>20654000</v>
      </c>
      <c r="Z148" s="4">
        <f>'Table 3'!BW17</f>
        <v>24802000</v>
      </c>
      <c r="AA148" s="4">
        <f>'Table 3'!BX17</f>
        <v>32632000</v>
      </c>
      <c r="AB148" s="4"/>
    </row>
    <row r="149" spans="1:28" x14ac:dyDescent="0.2">
      <c r="A149" t="s">
        <v>234</v>
      </c>
      <c r="B149" s="4"/>
      <c r="C149" s="4"/>
      <c r="D149" s="4">
        <f>'Table 3'!BA18</f>
        <v>47388286</v>
      </c>
      <c r="E149" s="4">
        <f>'Table 3'!BB18</f>
        <v>44748273</v>
      </c>
      <c r="F149" s="4">
        <f>'Table 3'!BC18</f>
        <v>32765012</v>
      </c>
      <c r="G149" s="4">
        <f>'Table 3'!BD18</f>
        <v>16315839</v>
      </c>
      <c r="H149" s="4">
        <f>'Table 3'!BE18</f>
        <v>26938606</v>
      </c>
      <c r="I149" s="4">
        <f>'Table 3'!BF18</f>
        <v>16082504</v>
      </c>
      <c r="J149" s="4">
        <f>'Table 3'!BG18</f>
        <v>30764636</v>
      </c>
      <c r="K149" s="4">
        <f>'Table 3'!BH18</f>
        <v>34313422</v>
      </c>
      <c r="L149" s="4">
        <f>'Table 3'!BI18</f>
        <v>32965606</v>
      </c>
      <c r="M149" s="4">
        <f>'Table 3'!BJ18</f>
        <v>38596248</v>
      </c>
      <c r="N149" s="4">
        <f>'Table 3'!BK18</f>
        <v>72364774</v>
      </c>
      <c r="O149" s="4">
        <f>'Table 3'!BL18</f>
        <v>66897642</v>
      </c>
      <c r="P149" s="4">
        <f>'Table 3'!BM18</f>
        <v>22596616</v>
      </c>
      <c r="Q149" s="4">
        <f>'Table 3'!BN18</f>
        <v>9783032</v>
      </c>
      <c r="R149" s="4">
        <f>'Table 3'!BO18</f>
        <v>11867067</v>
      </c>
      <c r="S149" s="4">
        <f>'Table 3'!BP18</f>
        <v>13294295</v>
      </c>
      <c r="T149" s="4">
        <f>'Table 3'!BQ18</f>
        <v>17430000</v>
      </c>
      <c r="U149" s="4">
        <f>'Table 3'!BR18</f>
        <v>25017000</v>
      </c>
      <c r="V149" s="4">
        <f>'Table 3'!BS18</f>
        <v>47987000</v>
      </c>
      <c r="W149" s="4">
        <f>'Table 3'!BT18</f>
        <v>41095000</v>
      </c>
      <c r="X149" s="4">
        <f>'Table 3'!BU18</f>
        <v>25882000</v>
      </c>
      <c r="Y149" s="4">
        <f>'Table 3'!BV18</f>
        <v>29346000</v>
      </c>
      <c r="Z149" s="4">
        <f>'Table 3'!BW18</f>
        <v>32524000</v>
      </c>
      <c r="AA149" s="4">
        <f>'Table 3'!BX18</f>
        <v>42726000</v>
      </c>
      <c r="AB149" s="4"/>
    </row>
    <row r="150" spans="1:28" x14ac:dyDescent="0.2">
      <c r="A150" t="s">
        <v>235</v>
      </c>
      <c r="B150" s="4"/>
      <c r="C150" s="4"/>
      <c r="D150" s="4">
        <f>'Table 3'!BA19</f>
        <v>22445862</v>
      </c>
      <c r="E150" s="4">
        <f>'Table 3'!BB19</f>
        <v>31479859</v>
      </c>
      <c r="F150" s="4">
        <f>'Table 3'!BC19</f>
        <v>12875993</v>
      </c>
      <c r="G150" s="4">
        <f>'Table 3'!BD19</f>
        <v>8796251</v>
      </c>
      <c r="H150" s="4">
        <f>'Table 3'!BE19</f>
        <v>11620738</v>
      </c>
      <c r="I150" s="4">
        <f>'Table 3'!BF19</f>
        <v>9415930</v>
      </c>
      <c r="J150" s="4">
        <f>'Table 3'!BG19</f>
        <v>11820665</v>
      </c>
      <c r="K150" s="4">
        <f>'Table 3'!BH19</f>
        <v>19360766</v>
      </c>
      <c r="L150" s="4">
        <f>'Table 3'!BI19</f>
        <v>20699760</v>
      </c>
      <c r="M150" s="4">
        <f>'Table 3'!BJ19</f>
        <v>25669143</v>
      </c>
      <c r="N150" s="4">
        <f>'Table 3'!BK19</f>
        <v>44059490</v>
      </c>
      <c r="O150" s="4">
        <f>'Table 3'!BL19</f>
        <v>39321268</v>
      </c>
      <c r="P150" s="4">
        <f>'Table 3'!BM19</f>
        <v>11692164</v>
      </c>
      <c r="Q150" s="4">
        <f>'Table 3'!BN19</f>
        <v>5673914</v>
      </c>
      <c r="R150" s="4">
        <f>'Table 3'!BO19</f>
        <v>7149303</v>
      </c>
      <c r="S150" s="4">
        <f>'Table 3'!BP19</f>
        <v>7926568</v>
      </c>
      <c r="T150" s="4">
        <f>'Table 3'!BQ19</f>
        <v>13315000</v>
      </c>
      <c r="U150" s="4">
        <f>'Table 3'!BR19</f>
        <v>13306000</v>
      </c>
      <c r="V150" s="4">
        <f>'Table 3'!BS19</f>
        <v>30958000</v>
      </c>
      <c r="W150" s="4">
        <f>'Table 3'!BT19</f>
        <v>33061000</v>
      </c>
      <c r="X150" s="4">
        <f>'Table 3'!BU19</f>
        <v>16471000</v>
      </c>
      <c r="Y150" s="4">
        <f>'Table 3'!BV19</f>
        <v>15252000</v>
      </c>
      <c r="Z150" s="4">
        <f>'Table 3'!BW19</f>
        <v>18649000</v>
      </c>
      <c r="AA150" s="4">
        <f>'Table 3'!BX19</f>
        <v>29264000</v>
      </c>
      <c r="AB150" s="4"/>
    </row>
    <row r="151" spans="1:28" x14ac:dyDescent="0.2">
      <c r="A151" t="s">
        <v>236</v>
      </c>
      <c r="B151" s="4"/>
      <c r="C151" s="4"/>
      <c r="D151" s="4">
        <f>'Table 3'!BA20</f>
        <v>25068133</v>
      </c>
      <c r="E151" s="4">
        <f>'Table 3'!BB20</f>
        <v>25513982</v>
      </c>
      <c r="F151" s="4">
        <f>'Table 3'!BC20</f>
        <v>13753350</v>
      </c>
      <c r="G151" s="4">
        <f>'Table 3'!BD20</f>
        <v>8003177</v>
      </c>
      <c r="H151" s="4">
        <f>'Table 3'!BE20</f>
        <v>14775114</v>
      </c>
      <c r="I151" s="4">
        <f>'Table 3'!BF20</f>
        <v>9734553</v>
      </c>
      <c r="J151" s="4">
        <f>'Table 3'!BG20</f>
        <v>12738840</v>
      </c>
      <c r="K151" s="4">
        <f>'Table 3'!BH20</f>
        <v>20053458</v>
      </c>
      <c r="L151" s="4">
        <f>'Table 3'!BI20</f>
        <v>23050128</v>
      </c>
      <c r="M151" s="4">
        <f>'Table 3'!BJ20</f>
        <v>28471058</v>
      </c>
      <c r="N151" s="4">
        <f>'Table 3'!BK20</f>
        <v>49983896</v>
      </c>
      <c r="O151" s="4">
        <f>'Table 3'!BL20</f>
        <v>43663389</v>
      </c>
      <c r="P151" s="4">
        <f>'Table 3'!BM20</f>
        <v>18095518</v>
      </c>
      <c r="Q151" s="4">
        <f>'Table 3'!BN20</f>
        <v>7766250</v>
      </c>
      <c r="R151" s="4">
        <f>'Table 3'!BO20</f>
        <v>5904518</v>
      </c>
      <c r="S151" s="4">
        <f>'Table 3'!BP20</f>
        <v>12772060</v>
      </c>
      <c r="T151" s="4">
        <f>'Table 3'!BQ20</f>
        <v>13214000</v>
      </c>
      <c r="U151" s="4">
        <f>'Table 3'!BR20</f>
        <v>15227000</v>
      </c>
      <c r="V151" s="4">
        <f>'Table 3'!BS20</f>
        <v>26247000</v>
      </c>
      <c r="W151" s="4">
        <f>'Table 3'!BT20</f>
        <v>24555000</v>
      </c>
      <c r="X151" s="4">
        <f>'Table 3'!BU20</f>
        <v>17154000</v>
      </c>
      <c r="Y151" s="4">
        <f>'Table 3'!BV20</f>
        <v>20563000</v>
      </c>
      <c r="Z151" s="4">
        <f>'Table 3'!BW20</f>
        <v>21651000</v>
      </c>
      <c r="AA151" s="4">
        <f>'Table 3'!BX20</f>
        <v>26117000</v>
      </c>
      <c r="AB151" s="4"/>
    </row>
    <row r="152" spans="1:28" x14ac:dyDescent="0.2">
      <c r="A152" t="s">
        <v>237</v>
      </c>
      <c r="B152" s="4"/>
      <c r="C152" s="4"/>
      <c r="D152" s="4">
        <f>'Table 3'!BA21</f>
        <v>63817116</v>
      </c>
      <c r="E152" s="4">
        <f>'Table 3'!BB21</f>
        <v>73513014</v>
      </c>
      <c r="F152" s="4">
        <f>'Table 3'!BC21</f>
        <v>35431735</v>
      </c>
      <c r="G152" s="4">
        <f>'Table 3'!BD21</f>
        <v>23416549</v>
      </c>
      <c r="H152" s="4">
        <f>'Table 3'!BE21</f>
        <v>34742525</v>
      </c>
      <c r="I152" s="4">
        <f>'Table 3'!BF21</f>
        <v>26053922</v>
      </c>
      <c r="J152" s="4">
        <f>'Table 3'!BG21</f>
        <v>34468363</v>
      </c>
      <c r="K152" s="4">
        <f>'Table 3'!BH21</f>
        <v>46814063</v>
      </c>
      <c r="L152" s="4">
        <f>'Table 3'!BI21</f>
        <v>58843203</v>
      </c>
      <c r="M152" s="4">
        <f>'Table 3'!BJ21</f>
        <v>70186179</v>
      </c>
      <c r="N152" s="4">
        <f>'Table 3'!BK21</f>
        <v>135156315</v>
      </c>
      <c r="O152" s="4">
        <f>'Table 3'!BL21</f>
        <v>147390617</v>
      </c>
      <c r="P152" s="4">
        <f>'Table 3'!BM21</f>
        <v>43002141</v>
      </c>
      <c r="Q152" s="4">
        <f>'Table 3'!BN21</f>
        <v>19119473</v>
      </c>
      <c r="R152" s="4">
        <f>'Table 3'!BO21</f>
        <v>10571648</v>
      </c>
      <c r="S152" s="4">
        <f>'Table 3'!BP21</f>
        <v>14986941</v>
      </c>
      <c r="T152" s="4">
        <f>'Table 3'!BQ21</f>
        <v>18997000</v>
      </c>
      <c r="U152" s="4">
        <f>'Table 3'!BR21</f>
        <v>26273000</v>
      </c>
      <c r="V152" s="4">
        <f>'Table 3'!BS21</f>
        <v>50891000</v>
      </c>
      <c r="W152" s="4">
        <f>'Table 3'!BT21</f>
        <v>36903000</v>
      </c>
      <c r="X152" s="4">
        <f>'Table 3'!BU21</f>
        <v>30881000</v>
      </c>
      <c r="Y152" s="4">
        <f>'Table 3'!BV21</f>
        <v>32618000</v>
      </c>
      <c r="Z152" s="4">
        <f>'Table 3'!BW21</f>
        <v>44968000</v>
      </c>
      <c r="AA152" s="4">
        <f>'Table 3'!BX21</f>
        <v>39639000</v>
      </c>
      <c r="AB152" s="4"/>
    </row>
    <row r="153" spans="1:28" x14ac:dyDescent="0.2">
      <c r="A153" t="s">
        <v>239</v>
      </c>
      <c r="D153" s="4">
        <f>'Table 3'!BA22</f>
        <v>1127721835</v>
      </c>
      <c r="E153" s="4">
        <f>'Table 3'!BB22</f>
        <v>1269630104</v>
      </c>
      <c r="F153" s="4">
        <f>'Table 3'!BC22</f>
        <v>1075053686</v>
      </c>
      <c r="G153" s="4">
        <f>'Table 3'!BD22</f>
        <v>719387106</v>
      </c>
      <c r="H153" s="4">
        <f>'Table 3'!BE22</f>
        <v>861057308</v>
      </c>
      <c r="I153" s="4">
        <f>'Table 3'!BF22</f>
        <v>663651505</v>
      </c>
      <c r="J153" s="4">
        <f>'Table 3'!BG22</f>
        <v>704265390</v>
      </c>
      <c r="K153" s="4">
        <f>'Table 3'!BH22</f>
        <v>734555183</v>
      </c>
      <c r="L153" s="4">
        <f>'Table 3'!BI22</f>
        <v>732470790</v>
      </c>
      <c r="M153" s="4">
        <f>'Table 3'!BJ22</f>
        <v>830639434</v>
      </c>
      <c r="N153" s="4">
        <f>'Table 3'!BK22</f>
        <v>1164254037</v>
      </c>
      <c r="O153" s="4">
        <f>'Table 3'!BL22</f>
        <v>1001938147</v>
      </c>
      <c r="P153" s="4">
        <f>'Table 3'!BM22</f>
        <v>476714808</v>
      </c>
      <c r="Q153" s="4">
        <f>'Table 3'!BN22</f>
        <v>246127277</v>
      </c>
      <c r="R153" s="4">
        <f>'Table 3'!BO22</f>
        <v>329962311</v>
      </c>
      <c r="S153" s="4">
        <f>'Table 3'!BP22</f>
        <v>374120469</v>
      </c>
      <c r="T153" s="4">
        <f>'Table 3'!BQ22</f>
        <v>511400000</v>
      </c>
      <c r="U153" s="4">
        <f>'Table 3'!BR22</f>
        <v>657439000</v>
      </c>
      <c r="V153" s="4">
        <f>'Table 3'!BS22</f>
        <v>1214017000</v>
      </c>
      <c r="W153" s="4">
        <f>'Table 3'!BT22</f>
        <v>1141569000</v>
      </c>
      <c r="X153" s="4">
        <f>'Table 3'!BU22</f>
        <v>765833000</v>
      </c>
      <c r="Y153" s="4">
        <f>'Table 3'!BV22</f>
        <v>928694000</v>
      </c>
      <c r="Z153" s="4">
        <f>'Table 3'!BW22</f>
        <v>1496403000</v>
      </c>
      <c r="AA153" s="4">
        <f>'Table 3'!BX22</f>
        <v>3907951000</v>
      </c>
    </row>
    <row r="154" spans="1:28" x14ac:dyDescent="0.2">
      <c r="A154" t="s">
        <v>281</v>
      </c>
      <c r="D154" s="3">
        <f>Capital_Gains_Calculations!C91</f>
        <v>357170919</v>
      </c>
      <c r="E154" s="3">
        <f>Capital_Gains_Calculations!D91</f>
        <v>466616228</v>
      </c>
      <c r="F154" s="3">
        <f>Capital_Gains_Calculations!E91</f>
        <v>494558047</v>
      </c>
      <c r="G154" s="3">
        <f>Capital_Gains_Calculations!F91</f>
        <v>386973865</v>
      </c>
      <c r="H154" s="3">
        <f>Capital_Gains_Calculations!G91</f>
        <v>439697448</v>
      </c>
      <c r="I154" s="3">
        <f>Capital_Gains_Calculations!H91</f>
        <v>501674470</v>
      </c>
      <c r="J154" s="3">
        <f>Capital_Gains_Calculations!I91</f>
        <v>555746474</v>
      </c>
      <c r="K154" s="3">
        <f>Capital_Gains_Calculations!J91</f>
        <v>637274916</v>
      </c>
      <c r="L154" s="3">
        <f>Capital_Gains_Calculations!K91</f>
        <v>674819518</v>
      </c>
      <c r="M154" s="3">
        <f>Capital_Gains_Calculations!L91</f>
        <v>682067339</v>
      </c>
      <c r="N154" s="3">
        <f>Capital_Gains_Calculations!M91</f>
        <v>688929753</v>
      </c>
      <c r="O154" s="3">
        <f>Capital_Gains_Calculations!N91</f>
        <v>715952100</v>
      </c>
      <c r="P154" s="3">
        <f>Capital_Gains_Calculations!O91</f>
        <v>598847629</v>
      </c>
      <c r="Q154" s="3">
        <f>Capital_Gains_Calculations!P91</f>
        <v>416669487</v>
      </c>
      <c r="R154" s="3">
        <f>Capital_Gains_Calculations!Q91</f>
        <v>234264187</v>
      </c>
      <c r="S154" s="3">
        <f>Capital_Gains_Calculations!R91</f>
        <v>212789680</v>
      </c>
      <c r="T154" s="3">
        <f>Capital_Gains_Calculations!S91</f>
        <v>296564000</v>
      </c>
      <c r="U154" s="3">
        <f>Capital_Gains_Calculations!T91</f>
        <v>346305000</v>
      </c>
      <c r="V154" s="3">
        <f>Capital_Gains_Calculations!U91</f>
        <v>506775000</v>
      </c>
      <c r="W154" s="3">
        <f>Capital_Gains_Calculations!V91</f>
        <v>525532000</v>
      </c>
      <c r="X154" s="3">
        <f>Capital_Gains_Calculations!W91</f>
        <v>399628000</v>
      </c>
      <c r="Y154" s="3">
        <f>Capital_Gains_Calculations!X91</f>
        <v>471633000</v>
      </c>
      <c r="Z154" s="3">
        <f>Capital_Gains_Calculations!Y91</f>
        <v>556015000</v>
      </c>
      <c r="AA154" s="3">
        <f>Capital_Gains_Calculations!Z91</f>
        <v>733984000</v>
      </c>
    </row>
    <row r="155" spans="1:28" x14ac:dyDescent="0.2">
      <c r="A155" t="s">
        <v>282</v>
      </c>
      <c r="D155" s="3">
        <f>Capital_Gains_Calculations!C92</f>
        <v>271189957</v>
      </c>
      <c r="E155" s="3">
        <f>Capital_Gains_Calculations!D92</f>
        <v>347455109</v>
      </c>
      <c r="F155" s="3">
        <f>Capital_Gains_Calculations!E92</f>
        <v>371768411</v>
      </c>
      <c r="G155" s="3">
        <f>Capital_Gains_Calculations!F92</f>
        <v>283738273</v>
      </c>
      <c r="H155" s="3">
        <f>Capital_Gains_Calculations!G92</f>
        <v>332435323</v>
      </c>
      <c r="I155" s="3">
        <f>Capital_Gains_Calculations!H92</f>
        <v>379052145</v>
      </c>
      <c r="J155" s="3">
        <f>Capital_Gains_Calculations!I92</f>
        <v>421907554</v>
      </c>
      <c r="K155" s="3">
        <f>Capital_Gains_Calculations!J92</f>
        <v>485561491</v>
      </c>
      <c r="L155" s="3">
        <f>Capital_Gains_Calculations!K92</f>
        <v>500483358</v>
      </c>
      <c r="M155" s="3">
        <f>Capital_Gains_Calculations!L92</f>
        <v>509055782</v>
      </c>
      <c r="N155" s="3">
        <f>Capital_Gains_Calculations!M92</f>
        <v>518227561</v>
      </c>
      <c r="O155" s="3">
        <f>Capital_Gains_Calculations!N92</f>
        <v>527392389</v>
      </c>
      <c r="P155" s="3">
        <f>Capital_Gains_Calculations!O92</f>
        <v>429506251</v>
      </c>
      <c r="Q155" s="3">
        <f>Capital_Gains_Calculations!P92</f>
        <v>282544495</v>
      </c>
      <c r="R155" s="3">
        <f>Capital_Gains_Calculations!Q92</f>
        <v>179578274</v>
      </c>
      <c r="S155" s="3">
        <f>Capital_Gains_Calculations!R92</f>
        <v>165175780</v>
      </c>
      <c r="T155" s="3">
        <f>Capital_Gains_Calculations!S92</f>
        <v>212121000</v>
      </c>
      <c r="U155" s="3">
        <f>Capital_Gains_Calculations!T92</f>
        <v>247937000</v>
      </c>
      <c r="V155" s="3">
        <f>Capital_Gains_Calculations!U92</f>
        <v>367944000</v>
      </c>
      <c r="W155" s="3">
        <f>Capital_Gains_Calculations!V92</f>
        <v>386201000</v>
      </c>
      <c r="X155" s="3">
        <f>Capital_Gains_Calculations!W92</f>
        <v>279776000</v>
      </c>
      <c r="Y155" s="3">
        <f>Capital_Gains_Calculations!X92</f>
        <v>330431000</v>
      </c>
      <c r="Z155" s="3">
        <f>Capital_Gains_Calculations!Y92</f>
        <v>390818000</v>
      </c>
      <c r="AA155" s="3">
        <f>Capital_Gains_Calculations!Z92</f>
        <v>525337000</v>
      </c>
    </row>
    <row r="156" spans="1:28" x14ac:dyDescent="0.2">
      <c r="A156" t="s">
        <v>283</v>
      </c>
      <c r="D156" s="3">
        <f>Capital_Gains_Calculations!C93</f>
        <v>400890734</v>
      </c>
      <c r="E156" s="3">
        <f>Capital_Gains_Calculations!D93</f>
        <v>491360694</v>
      </c>
      <c r="F156" s="3">
        <f>Capital_Gains_Calculations!E93</f>
        <v>513239855</v>
      </c>
      <c r="G156" s="3">
        <f>Capital_Gains_Calculations!F93</f>
        <v>398131963</v>
      </c>
      <c r="H156" s="3">
        <f>Capital_Gains_Calculations!G93</f>
        <v>445057405</v>
      </c>
      <c r="I156" s="3">
        <f>Capital_Gains_Calculations!H93</f>
        <v>518962352</v>
      </c>
      <c r="J156" s="3">
        <f>Capital_Gains_Calculations!I93</f>
        <v>589338898</v>
      </c>
      <c r="K156" s="3">
        <f>Capital_Gains_Calculations!J93</f>
        <v>675616569</v>
      </c>
      <c r="L156" s="3">
        <f>Capital_Gains_Calculations!K93</f>
        <v>698878867</v>
      </c>
      <c r="M156" s="3">
        <f>Capital_Gains_Calculations!L93</f>
        <v>713327573</v>
      </c>
      <c r="N156" s="3">
        <f>Capital_Gains_Calculations!M93</f>
        <v>725335971</v>
      </c>
      <c r="O156" s="3">
        <f>Capital_Gains_Calculations!N93</f>
        <v>743548989</v>
      </c>
      <c r="P156" s="3">
        <f>Capital_Gains_Calculations!O93</f>
        <v>593649877</v>
      </c>
      <c r="Q156" s="3">
        <f>Capital_Gains_Calculations!P93</f>
        <v>366807983</v>
      </c>
      <c r="R156" s="3">
        <f>Capital_Gains_Calculations!Q93</f>
        <v>261709998</v>
      </c>
      <c r="S156" s="3">
        <f>Capital_Gains_Calculations!R93</f>
        <v>232988726</v>
      </c>
      <c r="T156" s="3">
        <f>Capital_Gains_Calculations!S93</f>
        <v>284968000</v>
      </c>
      <c r="U156" s="3">
        <f>Capital_Gains_Calculations!T93</f>
        <v>338710000</v>
      </c>
      <c r="V156" s="3">
        <f>Capital_Gains_Calculations!U93</f>
        <v>524482000</v>
      </c>
      <c r="W156" s="3">
        <f>Capital_Gains_Calculations!V93</f>
        <v>538390000</v>
      </c>
      <c r="X156" s="3">
        <f>Capital_Gains_Calculations!W93</f>
        <v>368975000</v>
      </c>
      <c r="Y156" s="3">
        <f>Capital_Gains_Calculations!X93</f>
        <v>448434000</v>
      </c>
      <c r="Z156" s="3">
        <f>Capital_Gains_Calculations!Y93</f>
        <v>525843000</v>
      </c>
      <c r="AA156" s="3">
        <f>Capital_Gains_Calculations!Z93</f>
        <v>709023000</v>
      </c>
    </row>
    <row r="157" spans="1:28" x14ac:dyDescent="0.2">
      <c r="A157" t="s">
        <v>284</v>
      </c>
      <c r="D157" s="3">
        <f>Capital_Gains_Calculations!C94</f>
        <v>281126166</v>
      </c>
      <c r="E157" s="3">
        <f>Capital_Gains_Calculations!D94</f>
        <v>342768979</v>
      </c>
      <c r="F157" s="3">
        <f>Capital_Gains_Calculations!E94</f>
        <v>349773223</v>
      </c>
      <c r="G157" s="3">
        <f>Capital_Gains_Calculations!F94</f>
        <v>258534728</v>
      </c>
      <c r="H157" s="3">
        <f>Capital_Gains_Calculations!G94</f>
        <v>323218018</v>
      </c>
      <c r="I157" s="3">
        <f>Capital_Gains_Calculations!H94</f>
        <v>345863895</v>
      </c>
      <c r="J157" s="3">
        <f>Capital_Gains_Calculations!I94</f>
        <v>396087473</v>
      </c>
      <c r="K157" s="3">
        <f>Capital_Gains_Calculations!J94</f>
        <v>455666801</v>
      </c>
      <c r="L157" s="3">
        <f>Capital_Gains_Calculations!K94</f>
        <v>477203444</v>
      </c>
      <c r="M157" s="3">
        <f>Capital_Gains_Calculations!L94</f>
        <v>490318834</v>
      </c>
      <c r="N157" s="3">
        <f>Capital_Gains_Calculations!M94</f>
        <v>507890702</v>
      </c>
      <c r="O157" s="3">
        <f>Capital_Gains_Calculations!N94</f>
        <v>502160617</v>
      </c>
      <c r="P157" s="3">
        <f>Capital_Gains_Calculations!O94</f>
        <v>384450960</v>
      </c>
      <c r="Q157" s="3">
        <f>Capital_Gains_Calculations!P94</f>
        <v>236269494</v>
      </c>
      <c r="R157" s="3">
        <f>Capital_Gains_Calculations!Q94</f>
        <v>176931316</v>
      </c>
      <c r="S157" s="3">
        <f>Capital_Gains_Calculations!R94</f>
        <v>163601623</v>
      </c>
      <c r="T157" s="3">
        <f>Capital_Gains_Calculations!S94</f>
        <v>191775000</v>
      </c>
      <c r="U157" s="3">
        <f>Capital_Gains_Calculations!T94</f>
        <v>227707000</v>
      </c>
      <c r="V157" s="3">
        <f>Capital_Gains_Calculations!U94</f>
        <v>351768000</v>
      </c>
      <c r="W157" s="3">
        <f>Capital_Gains_Calculations!V94</f>
        <v>359940000</v>
      </c>
      <c r="X157" s="3">
        <f>Capital_Gains_Calculations!W94</f>
        <v>234739000</v>
      </c>
      <c r="Y157" s="3">
        <f>Capital_Gains_Calculations!X94</f>
        <v>289146000</v>
      </c>
      <c r="Z157" s="3">
        <f>Capital_Gains_Calculations!Y94</f>
        <v>344145000</v>
      </c>
      <c r="AA157" s="3">
        <f>Capital_Gains_Calculations!Z94</f>
        <v>463132000</v>
      </c>
    </row>
    <row r="158" spans="1:28" x14ac:dyDescent="0.2">
      <c r="A158" t="s">
        <v>285</v>
      </c>
      <c r="D158" s="3">
        <f>Capital_Gains_Calculations!C95</f>
        <v>198889493</v>
      </c>
      <c r="E158" s="3">
        <f>Capital_Gains_Calculations!D95</f>
        <v>260717910</v>
      </c>
      <c r="F158" s="3">
        <f>Capital_Gains_Calculations!E95</f>
        <v>250457979</v>
      </c>
      <c r="G158" s="3">
        <f>Capital_Gains_Calculations!F95</f>
        <v>181087965</v>
      </c>
      <c r="H158" s="3">
        <f>Capital_Gains_Calculations!G95</f>
        <v>229211621</v>
      </c>
      <c r="I158" s="3">
        <f>Capital_Gains_Calculations!H95</f>
        <v>242243220</v>
      </c>
      <c r="J158" s="3">
        <f>Capital_Gains_Calculations!I95</f>
        <v>284664300</v>
      </c>
      <c r="K158" s="3">
        <f>Capital_Gains_Calculations!J95</f>
        <v>332483147</v>
      </c>
      <c r="L158" s="3">
        <f>Capital_Gains_Calculations!K95</f>
        <v>351274717</v>
      </c>
      <c r="M158" s="3">
        <f>Capital_Gains_Calculations!L95</f>
        <v>360754100</v>
      </c>
      <c r="N158" s="3">
        <f>Capital_Gains_Calculations!M95</f>
        <v>378353192</v>
      </c>
      <c r="O158" s="3">
        <f>Capital_Gains_Calculations!N95</f>
        <v>356979552</v>
      </c>
      <c r="P158" s="3">
        <f>Capital_Gains_Calculations!O95</f>
        <v>289255546</v>
      </c>
      <c r="Q158" s="3">
        <f>Capital_Gains_Calculations!P95</f>
        <v>182847163</v>
      </c>
      <c r="R158" s="3">
        <f>Capital_Gains_Calculations!Q95</f>
        <v>125901964</v>
      </c>
      <c r="S158" s="3">
        <f>Capital_Gains_Calculations!R95</f>
        <v>116108640</v>
      </c>
      <c r="T158" s="3">
        <f>Capital_Gains_Calculations!S95</f>
        <v>130880000</v>
      </c>
      <c r="U158" s="3">
        <f>Capital_Gains_Calculations!T95</f>
        <v>161453000</v>
      </c>
      <c r="V158" s="3">
        <f>Capital_Gains_Calculations!U95</f>
        <v>256641000</v>
      </c>
      <c r="W158" s="3">
        <f>Capital_Gains_Calculations!V95</f>
        <v>255530000</v>
      </c>
      <c r="X158" s="3">
        <f>Capital_Gains_Calculations!W95</f>
        <v>157716000</v>
      </c>
      <c r="Y158" s="3">
        <f>Capital_Gains_Calculations!X95</f>
        <v>199492000</v>
      </c>
      <c r="Z158" s="3">
        <f>Capital_Gains_Calculations!Y95</f>
        <v>233675000</v>
      </c>
      <c r="AA158" s="3">
        <f>Capital_Gains_Calculations!Z95</f>
        <v>322893000</v>
      </c>
    </row>
    <row r="159" spans="1:28" x14ac:dyDescent="0.2">
      <c r="A159" t="s">
        <v>286</v>
      </c>
      <c r="D159" s="3">
        <f>Capital_Gains_Calculations!C96</f>
        <v>154501630</v>
      </c>
      <c r="E159" s="3">
        <f>Capital_Gains_Calculations!D96</f>
        <v>191293298</v>
      </c>
      <c r="F159" s="3">
        <f>Capital_Gains_Calculations!E96</f>
        <v>186088228</v>
      </c>
      <c r="G159" s="3">
        <f>Capital_Gains_Calculations!F96</f>
        <v>139855665</v>
      </c>
      <c r="H159" s="3">
        <f>Capital_Gains_Calculations!G96</f>
        <v>175069013</v>
      </c>
      <c r="I159" s="3">
        <f>Capital_Gains_Calculations!H96</f>
        <v>179156432</v>
      </c>
      <c r="J159" s="3">
        <f>Capital_Gains_Calculations!I96</f>
        <v>220219643</v>
      </c>
      <c r="K159" s="3">
        <f>Capital_Gains_Calculations!J96</f>
        <v>250378904</v>
      </c>
      <c r="L159" s="3">
        <f>Capital_Gains_Calculations!K96</f>
        <v>269273299</v>
      </c>
      <c r="M159" s="3">
        <f>Capital_Gains_Calculations!L96</f>
        <v>290151459</v>
      </c>
      <c r="N159" s="3">
        <f>Capital_Gains_Calculations!M96</f>
        <v>290453603</v>
      </c>
      <c r="O159" s="3">
        <f>Capital_Gains_Calculations!N96</f>
        <v>289966626</v>
      </c>
      <c r="P159" s="3">
        <f>Capital_Gains_Calculations!O96</f>
        <v>210355985</v>
      </c>
      <c r="Q159" s="3">
        <f>Capital_Gains_Calculations!P96</f>
        <v>131561478</v>
      </c>
      <c r="R159" s="3">
        <f>Capital_Gains_Calculations!Q96</f>
        <v>92847127</v>
      </c>
      <c r="S159" s="3">
        <f>Capital_Gains_Calculations!R96</f>
        <v>86044290</v>
      </c>
      <c r="T159" s="3">
        <f>Capital_Gains_Calculations!S96</f>
        <v>94490000</v>
      </c>
      <c r="U159" s="3">
        <f>Capital_Gains_Calculations!T96</f>
        <v>114249000</v>
      </c>
      <c r="V159" s="3">
        <f>Capital_Gains_Calculations!U96</f>
        <v>193759000</v>
      </c>
      <c r="W159" s="3">
        <f>Capital_Gains_Calculations!V96</f>
        <v>193430000</v>
      </c>
      <c r="X159" s="3">
        <f>Capital_Gains_Calculations!W96</f>
        <v>112410000</v>
      </c>
      <c r="Y159" s="3">
        <f>Capital_Gains_Calculations!X96</f>
        <v>146154000</v>
      </c>
      <c r="Z159" s="3">
        <f>Capital_Gains_Calculations!Y96</f>
        <v>168245000</v>
      </c>
      <c r="AA159" s="3">
        <f>Capital_Gains_Calculations!Z96</f>
        <v>236562000</v>
      </c>
    </row>
    <row r="160" spans="1:28" x14ac:dyDescent="0.2">
      <c r="A160" t="s">
        <v>287</v>
      </c>
      <c r="D160" s="3">
        <f>Capital_Gains_Calculations!C97</f>
        <v>123905745</v>
      </c>
      <c r="E160" s="3">
        <f>Capital_Gains_Calculations!D97</f>
        <v>155331880</v>
      </c>
      <c r="F160" s="3">
        <f>Capital_Gains_Calculations!E97</f>
        <v>141388784</v>
      </c>
      <c r="G160" s="3">
        <f>Capital_Gains_Calculations!F97</f>
        <v>103414853</v>
      </c>
      <c r="H160" s="3">
        <f>Capital_Gains_Calculations!G97</f>
        <v>128777021</v>
      </c>
      <c r="I160" s="3">
        <f>Capital_Gains_Calculations!H97</f>
        <v>132374450</v>
      </c>
      <c r="J160" s="3">
        <f>Capital_Gains_Calculations!I97</f>
        <v>164293129</v>
      </c>
      <c r="K160" s="3">
        <f>Capital_Gains_Calculations!J97</f>
        <v>201385898</v>
      </c>
      <c r="L160" s="3">
        <f>Capital_Gains_Calculations!K97</f>
        <v>207398835</v>
      </c>
      <c r="M160" s="3">
        <f>Capital_Gains_Calculations!L97</f>
        <v>224100219</v>
      </c>
      <c r="N160" s="3">
        <f>Capital_Gains_Calculations!M97</f>
        <v>236846057</v>
      </c>
      <c r="O160" s="3">
        <f>Capital_Gains_Calculations!N97</f>
        <v>230040437</v>
      </c>
      <c r="P160" s="3">
        <f>Capital_Gains_Calculations!O97</f>
        <v>169228556</v>
      </c>
      <c r="Q160" s="3">
        <f>Capital_Gains_Calculations!P97</f>
        <v>105681821</v>
      </c>
      <c r="R160" s="3">
        <f>Capital_Gains_Calculations!Q97</f>
        <v>68391703</v>
      </c>
      <c r="S160" s="3">
        <f>Capital_Gains_Calculations!R97</f>
        <v>58917005</v>
      </c>
      <c r="T160" s="3">
        <f>Capital_Gains_Calculations!S97</f>
        <v>67393000</v>
      </c>
      <c r="U160" s="3">
        <f>Capital_Gains_Calculations!T97</f>
        <v>88843000</v>
      </c>
      <c r="V160" s="3">
        <f>Capital_Gains_Calculations!U97</f>
        <v>142303000</v>
      </c>
      <c r="W160" s="3">
        <f>Capital_Gains_Calculations!V97</f>
        <v>145993000</v>
      </c>
      <c r="X160" s="3">
        <f>Capital_Gains_Calculations!W97</f>
        <v>82104000</v>
      </c>
      <c r="Y160" s="3">
        <f>Capital_Gains_Calculations!X97</f>
        <v>110729000</v>
      </c>
      <c r="Z160" s="3">
        <f>Capital_Gains_Calculations!Y97</f>
        <v>123705000</v>
      </c>
      <c r="AA160" s="3">
        <f>Capital_Gains_Calculations!Z97</f>
        <v>175765000</v>
      </c>
    </row>
    <row r="161" spans="1:27" x14ac:dyDescent="0.2">
      <c r="A161" t="s">
        <v>288</v>
      </c>
      <c r="D161" s="3">
        <f>Capital_Gains_Calculations!C98</f>
        <v>101296773</v>
      </c>
      <c r="E161" s="3">
        <f>Capital_Gains_Calculations!D98</f>
        <v>122200991</v>
      </c>
      <c r="F161" s="3">
        <f>Capital_Gains_Calculations!E98</f>
        <v>110805981</v>
      </c>
      <c r="G161" s="3">
        <f>Capital_Gains_Calculations!F98</f>
        <v>78789914</v>
      </c>
      <c r="H161" s="3">
        <f>Capital_Gains_Calculations!G98</f>
        <v>104814323</v>
      </c>
      <c r="I161" s="3">
        <f>Capital_Gains_Calculations!H98</f>
        <v>105794832</v>
      </c>
      <c r="J161" s="3">
        <f>Capital_Gains_Calculations!I98</f>
        <v>139150155</v>
      </c>
      <c r="K161" s="3">
        <f>Capital_Gains_Calculations!J98</f>
        <v>160353665</v>
      </c>
      <c r="L161" s="3">
        <f>Capital_Gains_Calculations!K98</f>
        <v>172044561</v>
      </c>
      <c r="M161" s="3">
        <f>Capital_Gains_Calculations!L98</f>
        <v>181583362</v>
      </c>
      <c r="N161" s="3">
        <f>Capital_Gains_Calculations!M98</f>
        <v>198279431</v>
      </c>
      <c r="O161" s="3">
        <f>Capital_Gains_Calculations!N98</f>
        <v>185873561</v>
      </c>
      <c r="P161" s="3">
        <f>Capital_Gains_Calculations!O98</f>
        <v>132118627</v>
      </c>
      <c r="Q161" s="3">
        <f>Capital_Gains_Calculations!P98</f>
        <v>76362997</v>
      </c>
      <c r="R161" s="3">
        <f>Capital_Gains_Calculations!Q98</f>
        <v>54289829</v>
      </c>
      <c r="S161" s="3">
        <f>Capital_Gains_Calculations!R98</f>
        <v>45757324</v>
      </c>
      <c r="T161" s="3">
        <f>Capital_Gains_Calculations!S98</f>
        <v>55376000</v>
      </c>
      <c r="U161" s="3">
        <f>Capital_Gains_Calculations!T98</f>
        <v>70613000</v>
      </c>
      <c r="V161" s="3">
        <f>Capital_Gains_Calculations!U98</f>
        <v>114688000</v>
      </c>
      <c r="W161" s="3">
        <f>Capital_Gains_Calculations!V98</f>
        <v>111065000</v>
      </c>
      <c r="X161" s="3">
        <f>Capital_Gains_Calculations!W98</f>
        <v>68140000</v>
      </c>
      <c r="Y161" s="3">
        <f>Capital_Gains_Calculations!X98</f>
        <v>80716000</v>
      </c>
      <c r="Z161" s="3">
        <f>Capital_Gains_Calculations!Y98</f>
        <v>100613000</v>
      </c>
      <c r="AA161" s="3">
        <f>Capital_Gains_Calculations!Z98</f>
        <v>139369000</v>
      </c>
    </row>
    <row r="162" spans="1:27" x14ac:dyDescent="0.2">
      <c r="A162" t="s">
        <v>289</v>
      </c>
      <c r="D162" s="3">
        <f>Capital_Gains_Calculations!C99</f>
        <v>87225552</v>
      </c>
      <c r="E162" s="3">
        <f>Capital_Gains_Calculations!D99</f>
        <v>98078904</v>
      </c>
      <c r="F162" s="3">
        <f>Capital_Gains_Calculations!E99</f>
        <v>89294055</v>
      </c>
      <c r="G162" s="3">
        <f>Capital_Gains_Calculations!F99</f>
        <v>61393091</v>
      </c>
      <c r="H162" s="3">
        <f>Capital_Gains_Calculations!G99</f>
        <v>73609393</v>
      </c>
      <c r="I162" s="3">
        <f>Capital_Gains_Calculations!H99</f>
        <v>81539912</v>
      </c>
      <c r="J162" s="3">
        <f>Capital_Gains_Calculations!I99</f>
        <v>104229567</v>
      </c>
      <c r="K162" s="3">
        <f>Capital_Gains_Calculations!J99</f>
        <v>128327086</v>
      </c>
      <c r="L162" s="3">
        <f>Capital_Gains_Calculations!K99</f>
        <v>137950110</v>
      </c>
      <c r="M162" s="3">
        <f>Capital_Gains_Calculations!L99</f>
        <v>148118129</v>
      </c>
      <c r="N162" s="3">
        <f>Capital_Gains_Calculations!M99</f>
        <v>162656595</v>
      </c>
      <c r="O162" s="3">
        <f>Capital_Gains_Calculations!N99</f>
        <v>154229291</v>
      </c>
      <c r="P162" s="3">
        <f>Capital_Gains_Calculations!O99</f>
        <v>103742048</v>
      </c>
      <c r="Q162" s="3">
        <f>Capital_Gains_Calculations!P99</f>
        <v>78542680</v>
      </c>
      <c r="R162" s="3">
        <f>Capital_Gains_Calculations!Q99</f>
        <v>39796410</v>
      </c>
      <c r="S162" s="3">
        <f>Capital_Gains_Calculations!R99</f>
        <v>36864960</v>
      </c>
      <c r="T162" s="3">
        <f>Capital_Gains_Calculations!S99</f>
        <v>42186000</v>
      </c>
      <c r="U162" s="3">
        <f>Capital_Gains_Calculations!T99</f>
        <v>50009000</v>
      </c>
      <c r="V162" s="3">
        <f>Capital_Gains_Calculations!U99</f>
        <v>94284000</v>
      </c>
      <c r="W162" s="3">
        <f>Capital_Gains_Calculations!V99</f>
        <v>87924000</v>
      </c>
      <c r="X162" s="3">
        <f>Capital_Gains_Calculations!W99</f>
        <v>49617000</v>
      </c>
      <c r="Y162" s="3">
        <f>Capital_Gains_Calculations!X99</f>
        <v>66381000</v>
      </c>
      <c r="Z162" s="3">
        <f>Capital_Gains_Calculations!Y99</f>
        <v>76626000</v>
      </c>
      <c r="AA162" s="3">
        <f>Capital_Gains_Calculations!Z99</f>
        <v>112668000</v>
      </c>
    </row>
    <row r="163" spans="1:27" x14ac:dyDescent="0.2">
      <c r="A163" t="s">
        <v>290</v>
      </c>
      <c r="D163" s="3">
        <f>Capital_Gains_Calculations!C100</f>
        <v>278077692</v>
      </c>
      <c r="E163" s="3">
        <f>Capital_Gains_Calculations!D100</f>
        <v>333385168</v>
      </c>
      <c r="F163" s="3">
        <f>Capital_Gains_Calculations!E100</f>
        <v>257259344</v>
      </c>
      <c r="G163" s="3">
        <f>Capital_Gains_Calculations!F100</f>
        <v>159893629</v>
      </c>
      <c r="H163" s="3">
        <f>Capital_Gains_Calculations!G100</f>
        <v>222467052</v>
      </c>
      <c r="I163" s="3">
        <f>Capital_Gains_Calculations!H100</f>
        <v>238064869</v>
      </c>
      <c r="J163" s="3">
        <f>Capital_Gains_Calculations!I100</f>
        <v>309108295</v>
      </c>
      <c r="K163" s="3">
        <f>Capital_Gains_Calculations!J100</f>
        <v>399636413</v>
      </c>
      <c r="L163" s="3">
        <f>Capital_Gains_Calculations!K100</f>
        <v>440995406</v>
      </c>
      <c r="M163" s="3">
        <f>Capital_Gains_Calculations!L100</f>
        <v>461631293</v>
      </c>
      <c r="N163" s="3">
        <f>Capital_Gains_Calculations!M100</f>
        <v>516142835</v>
      </c>
      <c r="O163" s="3">
        <f>Capital_Gains_Calculations!N100</f>
        <v>507954514</v>
      </c>
      <c r="P163" s="3">
        <f>Capital_Gains_Calculations!O100</f>
        <v>348859990</v>
      </c>
      <c r="Q163" s="3">
        <f>Capital_Gains_Calculations!P100</f>
        <v>202831339</v>
      </c>
      <c r="R163" s="3">
        <f>Capital_Gains_Calculations!Q100</f>
        <v>113416876</v>
      </c>
      <c r="S163" s="3">
        <f>Capital_Gains_Calculations!R100</f>
        <v>102767784</v>
      </c>
      <c r="T163" s="3">
        <f>Capital_Gains_Calculations!S100</f>
        <v>112787000</v>
      </c>
      <c r="U163" s="3">
        <f>Capital_Gains_Calculations!T100</f>
        <v>150977000</v>
      </c>
      <c r="V163" s="3">
        <f>Capital_Gains_Calculations!U100</f>
        <v>269897000</v>
      </c>
      <c r="W163" s="3">
        <f>Capital_Gains_Calculations!V100</f>
        <v>259631000</v>
      </c>
      <c r="X163" s="3">
        <f>Capital_Gains_Calculations!W100</f>
        <v>145823000</v>
      </c>
      <c r="Y163" s="3">
        <f>Capital_Gains_Calculations!X100</f>
        <v>185198000</v>
      </c>
      <c r="Z163" s="3">
        <f>Capital_Gains_Calculations!Y100</f>
        <v>224987000</v>
      </c>
      <c r="AA163" s="3">
        <f>Capital_Gains_Calculations!Z100</f>
        <v>321300000</v>
      </c>
    </row>
    <row r="164" spans="1:27" x14ac:dyDescent="0.2">
      <c r="A164" t="s">
        <v>291</v>
      </c>
      <c r="D164" s="3">
        <f>Capital_Gains_Calculations!C101</f>
        <v>146441776</v>
      </c>
      <c r="E164" s="3">
        <f>Capital_Gains_Calculations!D101</f>
        <v>173666881</v>
      </c>
      <c r="F164" s="3">
        <f>Capital_Gains_Calculations!E101</f>
        <v>97874736</v>
      </c>
      <c r="G164" s="3">
        <f>Capital_Gains_Calculations!F101</f>
        <v>75680218</v>
      </c>
      <c r="H164" s="3">
        <f>Capital_Gains_Calculations!G101</f>
        <v>107189000</v>
      </c>
      <c r="I164" s="3">
        <f>Capital_Gains_Calculations!H101</f>
        <v>105835364</v>
      </c>
      <c r="J164" s="3">
        <f>Capital_Gains_Calculations!I101</f>
        <v>145449680</v>
      </c>
      <c r="K164" s="3">
        <f>Capital_Gains_Calculations!J101</f>
        <v>198243845</v>
      </c>
      <c r="L164" s="3">
        <f>Capital_Gains_Calculations!K101</f>
        <v>230748355</v>
      </c>
      <c r="M164" s="3">
        <f>Capital_Gains_Calculations!L101</f>
        <v>247270340</v>
      </c>
      <c r="N164" s="3">
        <f>Capital_Gains_Calculations!M101</f>
        <v>297237226</v>
      </c>
      <c r="O164" s="3">
        <f>Capital_Gains_Calculations!N101</f>
        <v>288080305</v>
      </c>
      <c r="P164" s="3">
        <f>Capital_Gains_Calculations!O101</f>
        <v>181444803</v>
      </c>
      <c r="Q164" s="3">
        <f>Capital_Gains_Calculations!P101</f>
        <v>108159995</v>
      </c>
      <c r="R164" s="3">
        <f>Capital_Gains_Calculations!Q101</f>
        <v>57616955</v>
      </c>
      <c r="S164" s="3">
        <f>Capital_Gains_Calculations!R101</f>
        <v>56112240</v>
      </c>
      <c r="T164" s="3">
        <f>Capital_Gains_Calculations!S101</f>
        <v>59345000</v>
      </c>
      <c r="U164" s="3">
        <f>Capital_Gains_Calculations!T101</f>
        <v>83237000</v>
      </c>
      <c r="V164" s="3">
        <f>Capital_Gains_Calculations!U101</f>
        <v>137536000</v>
      </c>
      <c r="W164" s="3">
        <f>Capital_Gains_Calculations!V101</f>
        <v>128230000</v>
      </c>
      <c r="X164" s="3">
        <f>Capital_Gains_Calculations!W101</f>
        <v>63310000</v>
      </c>
      <c r="Y164" s="3">
        <f>Capital_Gains_Calculations!X101</f>
        <v>89350000</v>
      </c>
      <c r="Z164" s="3">
        <f>Capital_Gains_Calculations!Y101</f>
        <v>107345000</v>
      </c>
      <c r="AA164" s="3">
        <f>Capital_Gains_Calculations!Z101</f>
        <v>155223000</v>
      </c>
    </row>
    <row r="165" spans="1:27" x14ac:dyDescent="0.2">
      <c r="A165" t="s">
        <v>292</v>
      </c>
      <c r="D165" s="3">
        <f>Capital_Gains_Calculations!C102</f>
        <v>87956833</v>
      </c>
      <c r="E165" s="3">
        <f>Capital_Gains_Calculations!D102</f>
        <v>108410489</v>
      </c>
      <c r="F165" s="3">
        <f>Capital_Gains_Calculations!E102</f>
        <v>65978362</v>
      </c>
      <c r="G165" s="3">
        <f>Capital_Gains_Calculations!F102</f>
        <v>45208903</v>
      </c>
      <c r="H165" s="3">
        <f>Capital_Gains_Calculations!G102</f>
        <v>60484077</v>
      </c>
      <c r="I165" s="3">
        <f>Capital_Gains_Calculations!H102</f>
        <v>59749185</v>
      </c>
      <c r="J165" s="3">
        <f>Capital_Gains_Calculations!I102</f>
        <v>90673372</v>
      </c>
      <c r="K165" s="3">
        <f>Capital_Gains_Calculations!J102</f>
        <v>128510146</v>
      </c>
      <c r="L165" s="3">
        <f>Capital_Gains_Calculations!K102</f>
        <v>138212850</v>
      </c>
      <c r="M165" s="3">
        <f>Capital_Gains_Calculations!L102</f>
        <v>155749320</v>
      </c>
      <c r="N165" s="3">
        <f>Capital_Gains_Calculations!M102</f>
        <v>201263746</v>
      </c>
      <c r="O165" s="3">
        <f>Capital_Gains_Calculations!N102</f>
        <v>186768791</v>
      </c>
      <c r="P165" s="3">
        <f>Capital_Gains_Calculations!O102</f>
        <v>101573234</v>
      </c>
      <c r="Q165" s="3">
        <f>Capital_Gains_Calculations!P102</f>
        <v>64966427</v>
      </c>
      <c r="R165" s="3">
        <f>Capital_Gains_Calculations!Q102</f>
        <v>33316184</v>
      </c>
      <c r="S165" s="3">
        <f>Capital_Gains_Calculations!R102</f>
        <v>32203396</v>
      </c>
      <c r="T165" s="3">
        <f>Capital_Gains_Calculations!S102</f>
        <v>42043000</v>
      </c>
      <c r="U165" s="3">
        <f>Capital_Gains_Calculations!T102</f>
        <v>48941000</v>
      </c>
      <c r="V165" s="3">
        <f>Capital_Gains_Calculations!U102</f>
        <v>82151000</v>
      </c>
      <c r="W165" s="3">
        <f>Capital_Gains_Calculations!V102</f>
        <v>80845000</v>
      </c>
      <c r="X165" s="3">
        <f>Capital_Gains_Calculations!W102</f>
        <v>44277000</v>
      </c>
      <c r="Y165" s="3">
        <f>Capital_Gains_Calculations!X102</f>
        <v>50515000</v>
      </c>
      <c r="Z165" s="3">
        <f>Capital_Gains_Calculations!Y102</f>
        <v>58257000</v>
      </c>
      <c r="AA165" s="3">
        <f>Capital_Gains_Calculations!Z102</f>
        <v>84721000</v>
      </c>
    </row>
    <row r="166" spans="1:27" x14ac:dyDescent="0.2">
      <c r="A166" t="s">
        <v>293</v>
      </c>
      <c r="D166" s="3">
        <f>Capital_Gains_Calculations!C103</f>
        <v>65264002</v>
      </c>
      <c r="E166" s="3">
        <f>Capital_Gains_Calculations!D103</f>
        <v>63900416</v>
      </c>
      <c r="F166" s="3">
        <f>Capital_Gains_Calculations!E103</f>
        <v>45361803</v>
      </c>
      <c r="G166" s="3">
        <f>Capital_Gains_Calculations!F103</f>
        <v>22283932</v>
      </c>
      <c r="H166" s="3">
        <f>Capital_Gains_Calculations!G103</f>
        <v>42404303</v>
      </c>
      <c r="I166" s="3">
        <f>Capital_Gains_Calculations!H103</f>
        <v>39487710</v>
      </c>
      <c r="J166" s="3">
        <f>Capital_Gains_Calculations!I103</f>
        <v>47455600</v>
      </c>
      <c r="K166" s="3">
        <f>Capital_Gains_Calculations!J103</f>
        <v>84133780</v>
      </c>
      <c r="L166" s="3">
        <f>Capital_Gains_Calculations!K103</f>
        <v>99006548</v>
      </c>
      <c r="M166" s="3">
        <f>Capital_Gains_Calculations!L103</f>
        <v>111388413</v>
      </c>
      <c r="N166" s="3">
        <f>Capital_Gains_Calculations!M103</f>
        <v>135137676</v>
      </c>
      <c r="O166" s="3">
        <f>Capital_Gains_Calculations!N103</f>
        <v>137376751</v>
      </c>
      <c r="P166" s="3">
        <f>Capital_Gains_Calculations!O103</f>
        <v>82252335</v>
      </c>
      <c r="Q166" s="3">
        <f>Capital_Gains_Calculations!P103</f>
        <v>46107526</v>
      </c>
      <c r="R166" s="3">
        <f>Capital_Gains_Calculations!Q103</f>
        <v>18753771</v>
      </c>
      <c r="S166" s="3">
        <f>Capital_Gains_Calculations!R103</f>
        <v>18817302</v>
      </c>
      <c r="T166" s="3">
        <f>Capital_Gains_Calculations!S103</f>
        <v>32078000</v>
      </c>
      <c r="U166" s="3">
        <f>Capital_Gains_Calculations!T103</f>
        <v>33271000</v>
      </c>
      <c r="V166" s="3">
        <f>Capital_Gains_Calculations!U103</f>
        <v>48467000</v>
      </c>
      <c r="W166" s="3">
        <f>Capital_Gains_Calculations!V103</f>
        <v>50077000</v>
      </c>
      <c r="X166" s="3">
        <f>Capital_Gains_Calculations!W103</f>
        <v>25330000</v>
      </c>
      <c r="Y166" s="3">
        <f>Capital_Gains_Calculations!X103</f>
        <v>38332000</v>
      </c>
      <c r="Z166" s="3">
        <f>Capital_Gains_Calculations!Y103</f>
        <v>43576000</v>
      </c>
      <c r="AA166" s="3">
        <f>Capital_Gains_Calculations!Z103</f>
        <v>52090000</v>
      </c>
    </row>
    <row r="167" spans="1:27" x14ac:dyDescent="0.2">
      <c r="A167" t="s">
        <v>294</v>
      </c>
      <c r="D167" s="3">
        <f>Capital_Gains_Calculations!C104</f>
        <v>89429507</v>
      </c>
      <c r="E167" s="3">
        <f>Capital_Gains_Calculations!D104</f>
        <v>91661730</v>
      </c>
      <c r="F167" s="3">
        <f>Capital_Gains_Calculations!E104</f>
        <v>55906707</v>
      </c>
      <c r="G167" s="3">
        <f>Capital_Gains_Calculations!F104</f>
        <v>32785638</v>
      </c>
      <c r="H167" s="3">
        <f>Capital_Gains_Calculations!G104</f>
        <v>52444621</v>
      </c>
      <c r="I167" s="3">
        <f>Capital_Gains_Calculations!H104</f>
        <v>55656049</v>
      </c>
      <c r="J167" s="3">
        <f>Capital_Gains_Calculations!I104</f>
        <v>75648255</v>
      </c>
      <c r="K167" s="3">
        <f>Capital_Gains_Calculations!J104</f>
        <v>103699665</v>
      </c>
      <c r="L167" s="3">
        <f>Capital_Gains_Calculations!K104</f>
        <v>124745145</v>
      </c>
      <c r="M167" s="3">
        <f>Capital_Gains_Calculations!L104</f>
        <v>154021231</v>
      </c>
      <c r="N167" s="3">
        <f>Capital_Gains_Calculations!M104</f>
        <v>209944578</v>
      </c>
      <c r="O167" s="3">
        <f>Capital_Gains_Calculations!N104</f>
        <v>176351552</v>
      </c>
      <c r="P167" s="3">
        <f>Capital_Gains_Calculations!O104</f>
        <v>105899147</v>
      </c>
      <c r="Q167" s="3">
        <f>Capital_Gains_Calculations!P104</f>
        <v>56120088</v>
      </c>
      <c r="R167" s="3">
        <f>Capital_Gains_Calculations!Q104</f>
        <v>30788351</v>
      </c>
      <c r="S167" s="3">
        <f>Capital_Gains_Calculations!R104</f>
        <v>20800524</v>
      </c>
      <c r="T167" s="3">
        <f>Capital_Gains_Calculations!S104</f>
        <v>24499000</v>
      </c>
      <c r="U167" s="3">
        <f>Capital_Gains_Calculations!T104</f>
        <v>40060000</v>
      </c>
      <c r="V167" s="3">
        <f>Capital_Gains_Calculations!U104</f>
        <v>66983000</v>
      </c>
      <c r="W167" s="3">
        <f>Capital_Gains_Calculations!V104</f>
        <v>63818000</v>
      </c>
      <c r="X167" s="3">
        <f>Capital_Gains_Calculations!W104</f>
        <v>37079000</v>
      </c>
      <c r="Y167" s="3">
        <f>Capital_Gains_Calculations!X104</f>
        <v>38643000</v>
      </c>
      <c r="Z167" s="3">
        <f>Capital_Gains_Calculations!Y104</f>
        <v>54982000</v>
      </c>
      <c r="AA167" s="3">
        <f>Capital_Gains_Calculations!Z104</f>
        <v>72198000</v>
      </c>
    </row>
    <row r="168" spans="1:27" x14ac:dyDescent="0.2">
      <c r="A168" t="s">
        <v>295</v>
      </c>
      <c r="D168" s="3">
        <f>Capital_Gains_Calculations!C105</f>
        <v>53407733</v>
      </c>
      <c r="E168" s="3">
        <f>Capital_Gains_Calculations!D105</f>
        <v>58554347</v>
      </c>
      <c r="F168" s="3">
        <f>Capital_Gains_Calculations!E105</f>
        <v>30606864</v>
      </c>
      <c r="G168" s="3">
        <f>Capital_Gains_Calculations!F105</f>
        <v>26958083</v>
      </c>
      <c r="H168" s="3">
        <f>Capital_Gains_Calculations!G105</f>
        <v>34811030</v>
      </c>
      <c r="I168" s="3">
        <f>Capital_Gains_Calculations!H105</f>
        <v>32895083</v>
      </c>
      <c r="J168" s="3">
        <f>Capital_Gains_Calculations!I105</f>
        <v>42726623</v>
      </c>
      <c r="K168" s="3">
        <f>Capital_Gains_Calculations!J105</f>
        <v>72931103</v>
      </c>
      <c r="L168" s="3">
        <f>Capital_Gains_Calculations!K105</f>
        <v>80393859</v>
      </c>
      <c r="M168" s="3">
        <f>Capital_Gains_Calculations!L105</f>
        <v>102286206</v>
      </c>
      <c r="N168" s="3">
        <f>Capital_Gains_Calculations!M105</f>
        <v>130863535</v>
      </c>
      <c r="O168" s="3">
        <f>Capital_Gains_Calculations!N105</f>
        <v>133868686</v>
      </c>
      <c r="P168" s="3">
        <f>Capital_Gains_Calculations!O105</f>
        <v>55394383</v>
      </c>
      <c r="Q168" s="3">
        <f>Capital_Gains_Calculations!P105</f>
        <v>37248198</v>
      </c>
      <c r="R168" s="3">
        <f>Capital_Gains_Calculations!Q105</f>
        <v>16509352</v>
      </c>
      <c r="S168" s="3">
        <f>Capital_Gains_Calculations!R105</f>
        <v>16843169</v>
      </c>
      <c r="T168" s="3">
        <f>Capital_Gains_Calculations!S105</f>
        <v>15939000</v>
      </c>
      <c r="U168" s="3">
        <f>Capital_Gains_Calculations!T105</f>
        <v>28764000</v>
      </c>
      <c r="V168" s="3">
        <f>Capital_Gains_Calculations!U105</f>
        <v>43832000</v>
      </c>
      <c r="W168" s="3">
        <f>Capital_Gains_Calculations!V105</f>
        <v>42666000</v>
      </c>
      <c r="X168" s="3">
        <f>Capital_Gains_Calculations!W105</f>
        <v>20140000</v>
      </c>
      <c r="Y168" s="3">
        <f>Capital_Gains_Calculations!X105</f>
        <v>32319000</v>
      </c>
      <c r="Z168" s="3">
        <f>Capital_Gains_Calculations!Y105</f>
        <v>35711000</v>
      </c>
      <c r="AA168" s="3">
        <f>Capital_Gains_Calculations!Z105</f>
        <v>42377000</v>
      </c>
    </row>
    <row r="169" spans="1:27" x14ac:dyDescent="0.2">
      <c r="A169" t="s">
        <v>296</v>
      </c>
      <c r="D169" s="3">
        <f>Capital_Gains_Calculations!C106</f>
        <v>76788586</v>
      </c>
      <c r="E169" s="3">
        <f>Capital_Gains_Calculations!D106</f>
        <v>72123287</v>
      </c>
      <c r="F169" s="3">
        <f>Capital_Gains_Calculations!E106</f>
        <v>57482188</v>
      </c>
      <c r="G169" s="3">
        <f>Capital_Gains_Calculations!F106</f>
        <v>28234353</v>
      </c>
      <c r="H169" s="3">
        <f>Capital_Gains_Calculations!G106</f>
        <v>50894991</v>
      </c>
      <c r="I169" s="3">
        <f>Capital_Gains_Calculations!H106</f>
        <v>40425684</v>
      </c>
      <c r="J169" s="3">
        <f>Capital_Gains_Calculations!I106</f>
        <v>72637987</v>
      </c>
      <c r="K169" s="3">
        <f>Capital_Gains_Calculations!J106</f>
        <v>105204271</v>
      </c>
      <c r="L169" s="3">
        <f>Capital_Gains_Calculations!K106</f>
        <v>118998167</v>
      </c>
      <c r="M169" s="3">
        <f>Capital_Gains_Calculations!L106</f>
        <v>122611490</v>
      </c>
      <c r="N169" s="3">
        <f>Capital_Gains_Calculations!M106</f>
        <v>192467841</v>
      </c>
      <c r="O169" s="3">
        <f>Capital_Gains_Calculations!N106</f>
        <v>193203671</v>
      </c>
      <c r="P169" s="3">
        <f>Capital_Gains_Calculations!O106</f>
        <v>111299897</v>
      </c>
      <c r="Q169" s="3">
        <f>Capital_Gains_Calculations!P106</f>
        <v>61623873</v>
      </c>
      <c r="R169" s="3">
        <f>Capital_Gains_Calculations!Q106</f>
        <v>32957709</v>
      </c>
      <c r="S169" s="3">
        <f>Capital_Gains_Calculations!R106</f>
        <v>26227569</v>
      </c>
      <c r="T169" s="3">
        <f>Capital_Gains_Calculations!S106</f>
        <v>32847000</v>
      </c>
      <c r="U169" s="3">
        <f>Capital_Gains_Calculations!T106</f>
        <v>41308000</v>
      </c>
      <c r="V169" s="3">
        <f>Capital_Gains_Calculations!U106</f>
        <v>65373000</v>
      </c>
      <c r="W169" s="3">
        <f>Capital_Gains_Calculations!V106</f>
        <v>62894000</v>
      </c>
      <c r="X169" s="3">
        <f>Capital_Gains_Calculations!W106</f>
        <v>33592000</v>
      </c>
      <c r="Y169" s="3">
        <f>Capital_Gains_Calculations!X106</f>
        <v>43350000</v>
      </c>
      <c r="Z169" s="3">
        <f>Capital_Gains_Calculations!Y106</f>
        <v>41816000</v>
      </c>
      <c r="AA169" s="3">
        <f>Capital_Gains_Calculations!Z106</f>
        <v>54889000</v>
      </c>
    </row>
    <row r="170" spans="1:27" x14ac:dyDescent="0.2">
      <c r="A170" t="s">
        <v>297</v>
      </c>
      <c r="D170" s="3">
        <f>Capital_Gains_Calculations!C107</f>
        <v>38334813</v>
      </c>
      <c r="E170" s="3">
        <f>Capital_Gains_Calculations!D107</f>
        <v>47775586</v>
      </c>
      <c r="F170" s="3">
        <f>Capital_Gains_Calculations!E107</f>
        <v>20894373</v>
      </c>
      <c r="G170" s="3">
        <f>Capital_Gains_Calculations!F107</f>
        <v>14076814</v>
      </c>
      <c r="H170" s="3">
        <f>Capital_Gains_Calculations!G107</f>
        <v>19568775</v>
      </c>
      <c r="I170" s="3">
        <f>Capital_Gains_Calculations!H107</f>
        <v>23906030</v>
      </c>
      <c r="J170" s="3">
        <f>Capital_Gains_Calculations!I107</f>
        <v>28272158</v>
      </c>
      <c r="K170" s="3">
        <f>Capital_Gains_Calculations!J107</f>
        <v>54907992</v>
      </c>
      <c r="L170" s="3">
        <f>Capital_Gains_Calculations!K107</f>
        <v>67291064</v>
      </c>
      <c r="M170" s="3">
        <f>Capital_Gains_Calculations!L107</f>
        <v>80662567</v>
      </c>
      <c r="N170" s="3">
        <f>Capital_Gains_Calculations!M107</f>
        <v>104437344</v>
      </c>
      <c r="O170" s="3">
        <f>Capital_Gains_Calculations!N107</f>
        <v>100756646</v>
      </c>
      <c r="P170" s="3">
        <f>Capital_Gains_Calculations!O107</f>
        <v>52219673</v>
      </c>
      <c r="Q170" s="3">
        <f>Capital_Gains_Calculations!P107</f>
        <v>30541831</v>
      </c>
      <c r="R170" s="3">
        <f>Capital_Gains_Calculations!Q107</f>
        <v>15029522</v>
      </c>
      <c r="S170" s="3">
        <f>Capital_Gains_Calculations!R107</f>
        <v>13411911</v>
      </c>
      <c r="T170" s="3">
        <f>Capital_Gains_Calculations!S107</f>
        <v>23334000</v>
      </c>
      <c r="U170" s="3">
        <f>Capital_Gains_Calculations!T107</f>
        <v>19819000</v>
      </c>
      <c r="V170" s="3">
        <f>Capital_Gains_Calculations!U107</f>
        <v>39896000</v>
      </c>
      <c r="W170" s="3">
        <f>Capital_Gains_Calculations!V107</f>
        <v>48562000</v>
      </c>
      <c r="X170" s="3">
        <f>Capital_Gains_Calculations!W107</f>
        <v>18394000</v>
      </c>
      <c r="Y170" s="3">
        <f>Capital_Gains_Calculations!X107</f>
        <v>21383000</v>
      </c>
      <c r="Z170" s="3">
        <f>Capital_Gains_Calculations!Y107</f>
        <v>24347000</v>
      </c>
      <c r="AA170" s="3">
        <f>Capital_Gains_Calculations!Z107</f>
        <v>35602000</v>
      </c>
    </row>
    <row r="171" spans="1:27" x14ac:dyDescent="0.2">
      <c r="A171" t="s">
        <v>298</v>
      </c>
      <c r="D171" s="3">
        <f>Capital_Gains_Calculations!C108</f>
        <v>38822133</v>
      </c>
      <c r="E171" s="3">
        <f>Capital_Gains_Calculations!D108</f>
        <v>35730940</v>
      </c>
      <c r="F171" s="3">
        <f>Capital_Gains_Calculations!E108</f>
        <v>21336495</v>
      </c>
      <c r="G171" s="3">
        <f>Capital_Gains_Calculations!F108</f>
        <v>12778711</v>
      </c>
      <c r="H171" s="3">
        <f>Capital_Gains_Calculations!G108</f>
        <v>26091986</v>
      </c>
      <c r="I171" s="3">
        <f>Capital_Gains_Calculations!H108</f>
        <v>19909962</v>
      </c>
      <c r="J171" s="3">
        <f>Capital_Gains_Calculations!I108</f>
        <v>24982227</v>
      </c>
      <c r="K171" s="3">
        <f>Capital_Gains_Calculations!J108</f>
        <v>49150429</v>
      </c>
      <c r="L171" s="3">
        <f>Capital_Gains_Calculations!K108</f>
        <v>56742347</v>
      </c>
      <c r="M171" s="3">
        <f>Capital_Gains_Calculations!L108</f>
        <v>84015848</v>
      </c>
      <c r="N171" s="3">
        <f>Capital_Gains_Calculations!M108</f>
        <v>108190922</v>
      </c>
      <c r="O171" s="3">
        <f>Capital_Gains_Calculations!N108</f>
        <v>101949191</v>
      </c>
      <c r="P171" s="3">
        <f>Capital_Gains_Calculations!O108</f>
        <v>71949104</v>
      </c>
      <c r="Q171" s="3">
        <f>Capital_Gains_Calculations!P108</f>
        <v>35774107</v>
      </c>
      <c r="R171" s="3">
        <f>Capital_Gains_Calculations!Q108</f>
        <v>14609088</v>
      </c>
      <c r="S171" s="3">
        <f>Capital_Gains_Calculations!R108</f>
        <v>22597638</v>
      </c>
      <c r="T171" s="3">
        <f>Capital_Gains_Calculations!S108</f>
        <v>23936000</v>
      </c>
      <c r="U171" s="3">
        <f>Capital_Gains_Calculations!T108</f>
        <v>21628000</v>
      </c>
      <c r="V171" s="3">
        <f>Capital_Gains_Calculations!U108</f>
        <v>37586000</v>
      </c>
      <c r="W171" s="3">
        <f>Capital_Gains_Calculations!V108</f>
        <v>34690000</v>
      </c>
      <c r="X171" s="3">
        <f>Capital_Gains_Calculations!W108</f>
        <v>16623000</v>
      </c>
      <c r="Y171" s="3">
        <f>Capital_Gains_Calculations!X108</f>
        <v>28359000</v>
      </c>
      <c r="Z171" s="3">
        <f>Capital_Gains_Calculations!Y108</f>
        <v>25707000</v>
      </c>
      <c r="AA171" s="3">
        <f>Capital_Gains_Calculations!Z108</f>
        <v>30026000</v>
      </c>
    </row>
    <row r="172" spans="1:27" x14ac:dyDescent="0.2">
      <c r="A172" t="s">
        <v>299</v>
      </c>
      <c r="D172" s="3">
        <f>Capital_Gains_Calculations!C109</f>
        <v>96306325</v>
      </c>
      <c r="E172" s="3">
        <f>Capital_Gains_Calculations!D109</f>
        <v>79021220</v>
      </c>
      <c r="F172" s="3">
        <f>Capital_Gains_Calculations!E109</f>
        <v>51184398</v>
      </c>
      <c r="G172" s="3">
        <f>Capital_Gains_Calculations!F109</f>
        <v>36275535</v>
      </c>
      <c r="H172" s="3">
        <f>Capital_Gains_Calculations!G109</f>
        <v>56278443</v>
      </c>
      <c r="I172" s="3">
        <f>Capital_Gains_Calculations!H109</f>
        <v>59324598</v>
      </c>
      <c r="J172" s="3">
        <f>Capital_Gains_Calculations!I109</f>
        <v>77379852</v>
      </c>
      <c r="K172" s="3">
        <f>Capital_Gains_Calculations!J109</f>
        <v>109347682</v>
      </c>
      <c r="L172" s="3">
        <f>Capital_Gains_Calculations!K109</f>
        <v>154638312</v>
      </c>
      <c r="M172" s="3">
        <f>Capital_Gains_Calculations!L109</f>
        <v>181183098</v>
      </c>
      <c r="N172" s="3">
        <f>Capital_Gains_Calculations!M109</f>
        <v>279181745</v>
      </c>
      <c r="O172" s="3">
        <f>Capital_Gains_Calculations!N109</f>
        <v>303629250</v>
      </c>
      <c r="P172" s="3">
        <f>Capital_Gains_Calculations!O109</f>
        <v>155196121</v>
      </c>
      <c r="Q172" s="3">
        <f>Capital_Gains_Calculations!P109</f>
        <v>99499762</v>
      </c>
      <c r="R172" s="3">
        <f>Capital_Gains_Calculations!Q109</f>
        <v>21601468</v>
      </c>
      <c r="S172" s="3">
        <f>Capital_Gains_Calculations!R109</f>
        <v>22391651</v>
      </c>
      <c r="T172" s="3">
        <f>Capital_Gains_Calculations!S109</f>
        <v>31367000</v>
      </c>
      <c r="U172" s="3">
        <f>Capital_Gains_Calculations!T109</f>
        <v>43220000</v>
      </c>
      <c r="V172" s="3">
        <f>Capital_Gains_Calculations!U109</f>
        <v>53034000</v>
      </c>
      <c r="W172" s="3">
        <f>Capital_Gains_Calculations!V109</f>
        <v>44015000</v>
      </c>
      <c r="X172" s="3">
        <f>Capital_Gains_Calculations!W109</f>
        <v>23099000</v>
      </c>
      <c r="Y172" s="3">
        <f>Capital_Gains_Calculations!X109</f>
        <v>41244000</v>
      </c>
      <c r="Z172" s="3">
        <f>Capital_Gains_Calculations!Y109</f>
        <v>57037000</v>
      </c>
      <c r="AA172" s="3">
        <f>Capital_Gains_Calculations!Z109</f>
        <v>42595000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Capital_Gains_Calculations</vt:lpstr>
      <vt:lpstr>Surtaxable Income</vt:lpstr>
      <vt:lpstr>Table 2</vt:lpstr>
      <vt:lpstr>Table 3</vt:lpstr>
      <vt:lpstr>Exemptions&amp;Dep_Credits</vt:lpstr>
      <vt:lpstr>Dividends</vt:lpstr>
      <vt:lpstr>FOR RATS</vt:lpstr>
    </vt:vector>
  </TitlesOfParts>
  <Company>International Monetary Fund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dromer</dc:creator>
  <cp:lastModifiedBy>Romer</cp:lastModifiedBy>
  <cp:lastPrinted>2010-07-30T14:45:28Z</cp:lastPrinted>
  <dcterms:created xsi:type="dcterms:W3CDTF">2010-07-21T14:55:46Z</dcterms:created>
  <dcterms:modified xsi:type="dcterms:W3CDTF">2013-08-29T22:51:16Z</dcterms:modified>
</cp:coreProperties>
</file>